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7845" windowHeight="8790" tabRatio="904" activeTab="4"/>
  </bookViews>
  <sheets>
    <sheet name="Income Statement" sheetId="1" r:id="rId1"/>
    <sheet name="Balance Sheet" sheetId="2" r:id="rId2"/>
    <sheet name="Changes in Equity" sheetId="3" r:id="rId3"/>
    <sheet name="Cashflow" sheetId="4" r:id="rId4"/>
    <sheet name="Explanatory Notes" sheetId="5" r:id="rId5"/>
  </sheets>
  <definedNames>
    <definedName name="_xlnm.Print_Area" localSheetId="1">'Balance Sheet'!$A$1:$E$55</definedName>
    <definedName name="_xlnm.Print_Area" localSheetId="3">'Cashflow'!$A$1:$C$66</definedName>
    <definedName name="_xlnm.Print_Area" localSheetId="2">'Changes in Equity'!$A$1:$F$44</definedName>
    <definedName name="_xlnm.Print_Area" localSheetId="4">'Explanatory Notes'!$A$1:$H$342</definedName>
    <definedName name="_xlnm.Print_Area" localSheetId="0">'Income Statement'!$A$1:$F$62</definedName>
  </definedNames>
  <calcPr fullCalcOnLoad="1"/>
</workbook>
</file>

<file path=xl/sharedStrings.xml><?xml version="1.0" encoding="utf-8"?>
<sst xmlns="http://schemas.openxmlformats.org/spreadsheetml/2006/main" count="423" uniqueCount="281">
  <si>
    <t>Revenue</t>
  </si>
  <si>
    <t>Taxation</t>
  </si>
  <si>
    <t>Note:</t>
  </si>
  <si>
    <t>Inventories</t>
  </si>
  <si>
    <t>Total</t>
  </si>
  <si>
    <t>RM'000</t>
  </si>
  <si>
    <t>Current Assets</t>
  </si>
  <si>
    <t>Receivables</t>
  </si>
  <si>
    <t>Current Liabilities</t>
  </si>
  <si>
    <t>Payables</t>
  </si>
  <si>
    <t>Financed By:</t>
  </si>
  <si>
    <t>Property, plant and equipment</t>
  </si>
  <si>
    <t>Short term deposits with licensed banks</t>
  </si>
  <si>
    <t>Deferred taxation</t>
  </si>
  <si>
    <t>Note</t>
  </si>
  <si>
    <t>B5</t>
  </si>
  <si>
    <t>Operating expense</t>
  </si>
  <si>
    <t>Other operating income</t>
  </si>
  <si>
    <t>Profit from operations</t>
  </si>
  <si>
    <t>Finance costs</t>
  </si>
  <si>
    <t>Cash and bank balances</t>
  </si>
  <si>
    <t>Short term borrowings</t>
  </si>
  <si>
    <t>Share capital</t>
  </si>
  <si>
    <t>Shareholders' funds</t>
  </si>
  <si>
    <t>B9</t>
  </si>
  <si>
    <t>Long term borrowings</t>
  </si>
  <si>
    <t>Non current liabilities</t>
  </si>
  <si>
    <t>B12</t>
  </si>
  <si>
    <t>A8</t>
  </si>
  <si>
    <t>UNAUDITED GROUP</t>
  </si>
  <si>
    <t>Basic earnings per share (sen)</t>
  </si>
  <si>
    <t>Interest income</t>
  </si>
  <si>
    <t>Interest received</t>
  </si>
  <si>
    <t>#</t>
  </si>
  <si>
    <t>Cash and cash equivalents comprise:</t>
  </si>
  <si>
    <t>Short terms deposits with licensed banks</t>
  </si>
  <si>
    <t># Denotes RM 2.00</t>
  </si>
  <si>
    <t>Adjustments for:</t>
  </si>
  <si>
    <t>APB RESOURCES BERHAD</t>
  </si>
  <si>
    <t>(COMPANY NO: 564838-V)</t>
  </si>
  <si>
    <t>Listing expenses written off</t>
  </si>
  <si>
    <t>Goodwill on consolidation</t>
  </si>
  <si>
    <t>Other investments</t>
  </si>
  <si>
    <t>Net current assets</t>
  </si>
  <si>
    <t>Preference shares</t>
  </si>
  <si>
    <t>Accumulated loss</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</si>
  <si>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</si>
  <si>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</si>
  <si>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</si>
  <si>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</si>
  <si>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</si>
  <si>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</si>
  <si>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</si>
  <si>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</si>
  <si>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</si>
  <si>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</si>
  <si>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</si>
  <si>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</si>
  <si>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</si>
  <si>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</si>
  <si>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Cash generated from operations</t>
  </si>
  <si>
    <t>The Condensed Consolidated Income Statement should be read in conjunction with the notes to the interim financial report.</t>
  </si>
  <si>
    <t>The Condensed Consolidated Balance Sheet should be read in conjunction with the notes to the interim financial report.</t>
  </si>
  <si>
    <t>Profit / (Loss) before taxation</t>
  </si>
  <si>
    <t>Depreciation</t>
  </si>
  <si>
    <t>Gain on disposal of PPE</t>
  </si>
  <si>
    <t>Operating profit before working capital changes</t>
  </si>
  <si>
    <t>Changes in working capital</t>
  </si>
  <si>
    <t>Trade and other receivables</t>
  </si>
  <si>
    <t xml:space="preserve">Interest paid </t>
  </si>
  <si>
    <t>Tax paid</t>
  </si>
  <si>
    <t>Net cash from operating activities</t>
  </si>
  <si>
    <t>Cashflow on acquisition of subsidiaries</t>
  </si>
  <si>
    <t>Proceed from sale of PPE</t>
  </si>
  <si>
    <t>Purchase of PPE</t>
  </si>
  <si>
    <t>Net cash used in investing activities</t>
  </si>
  <si>
    <t xml:space="preserve">Repayment of term loan </t>
  </si>
  <si>
    <t>Net cash from financing activities</t>
  </si>
  <si>
    <t>Net increase in cash &amp; cash equiv</t>
  </si>
  <si>
    <t>Cash &amp; cash equiv brought forward</t>
  </si>
  <si>
    <t>Cash &amp; cash equiv carried forward</t>
  </si>
  <si>
    <t>Cashflow from operating activities</t>
  </si>
  <si>
    <t>Cashflow from investing activities</t>
  </si>
  <si>
    <t>Cashflow from financing activities</t>
  </si>
  <si>
    <t>Provision for doubtful debt written back</t>
  </si>
  <si>
    <t>Net tangible assets/ (liabilities)  per share (RM)</t>
  </si>
  <si>
    <t xml:space="preserve"> RM'000 </t>
  </si>
  <si>
    <t>-</t>
  </si>
  <si>
    <t>Profit/(loss) after taxation</t>
  </si>
  <si>
    <t>Dividend payable to ICPS shareholders</t>
  </si>
  <si>
    <t xml:space="preserve">Net earnings per share </t>
  </si>
  <si>
    <t>B12.</t>
  </si>
  <si>
    <t xml:space="preserve">Neither APB Resources Berhad nor any of its subsidiaries is engaged in any litigation or arbitration, either as plaintiff or defendant, which has a material effect on the financial position of the company or any of its subsidiaries and the Board does not know of any proceedings pending or threatened, or of any fact likely to give rise to any proceedings, which might materially and adversely affect the position or business of company or any of its subsidiaries. </t>
  </si>
  <si>
    <t xml:space="preserve">Changes in material litigation </t>
  </si>
  <si>
    <t>B11.</t>
  </si>
  <si>
    <t>There is no material financial instrument with off balance sheet risk as at the date of this report.</t>
  </si>
  <si>
    <t xml:space="preserve">Off balance sheet financial instrument </t>
  </si>
  <si>
    <t xml:space="preserve"> B10.</t>
  </si>
  <si>
    <t>Hire purchase facilities</t>
  </si>
  <si>
    <t>Long term borrowings:</t>
  </si>
  <si>
    <t>Trust receipts and bankers' acceptance</t>
  </si>
  <si>
    <t>Short term borrowings:</t>
  </si>
  <si>
    <t>RM '000</t>
  </si>
  <si>
    <t>The group's borrowings as at the end of the reporting quarter are as follows:</t>
  </si>
  <si>
    <t xml:space="preserve">Group borrowings </t>
  </si>
  <si>
    <t>B9.</t>
  </si>
  <si>
    <t>Working capital</t>
  </si>
  <si>
    <t>Estimated listing expenses</t>
  </si>
  <si>
    <t>Repayment of hire purchase facilities</t>
  </si>
  <si>
    <t>Repayment of bank borrowings</t>
  </si>
  <si>
    <t>Capital expenditure</t>
  </si>
  <si>
    <t>Actual</t>
  </si>
  <si>
    <t>Revised</t>
  </si>
  <si>
    <t>Forecast</t>
  </si>
  <si>
    <t>Utilisation of Proceeds</t>
  </si>
  <si>
    <t>As at the date of this announcement, proceeds have been utilised as follows:</t>
  </si>
  <si>
    <t>Status Utilisation Of Proceeds</t>
  </si>
  <si>
    <t>B8.2</t>
  </si>
  <si>
    <t>B8.1</t>
  </si>
  <si>
    <t xml:space="preserve">Status of corporate proposal announced </t>
  </si>
  <si>
    <t>B8.</t>
  </si>
  <si>
    <t>There were no material investments in or disposal of any quoted and marketable securities during the quarter under review.</t>
  </si>
  <si>
    <t xml:space="preserve">Quoted and marketable investments </t>
  </si>
  <si>
    <t>B7.</t>
  </si>
  <si>
    <t>The Group has not made any investment in or disposal of any unquoted investment and/or properties during the quarter under review.</t>
  </si>
  <si>
    <t xml:space="preserve">Unquoted investments and/or properties </t>
  </si>
  <si>
    <t>B6.</t>
  </si>
  <si>
    <t>Income Tax</t>
  </si>
  <si>
    <t xml:space="preserve">Taxation </t>
  </si>
  <si>
    <t>B5.</t>
  </si>
  <si>
    <t>Not applicable.</t>
  </si>
  <si>
    <t>Variance of actual and forecast profit</t>
  </si>
  <si>
    <t>B4.</t>
  </si>
  <si>
    <t>Current year prospect</t>
  </si>
  <si>
    <t>B3.</t>
  </si>
  <si>
    <t>B2.</t>
  </si>
  <si>
    <t xml:space="preserve">Review of performance </t>
  </si>
  <si>
    <t>B1.</t>
  </si>
  <si>
    <t>PART B: ADDITIONAL INFORMATION REQUIRED BY THE BURSA MALAYSIA SECURITIES BERHAD LISTING REQUIREMENTS</t>
  </si>
  <si>
    <t>Mr. Yap Kau @ Yap Yeow Ho is the substantial shareholder and Director of TTS Resources Sdn Bhd.</t>
  </si>
  <si>
    <t>Mr. Yap Kow @ Yap Kim Fah is the substantial shareholder and Director of Technical Resources Sdn Bhd and TTS Resources Sdn Bhd.</t>
  </si>
  <si>
    <t>purchase &amp; services</t>
  </si>
  <si>
    <t>TTS Teknik Sdn Bhd</t>
  </si>
  <si>
    <t>purchases &amp; services</t>
  </si>
  <si>
    <t>TTS Enterprise Sdn Bhd</t>
  </si>
  <si>
    <t>TTS Engineering Sdn Bhd</t>
  </si>
  <si>
    <t>marine cargo &amp; general insurance</t>
  </si>
  <si>
    <t>TTS Insu-Write Services Sdn Bhd</t>
  </si>
  <si>
    <t>transport charges</t>
  </si>
  <si>
    <t>TTS Transport Sdn Bhd</t>
  </si>
  <si>
    <t>TTS Resources Sdn Bhd's subsidiary companies:-</t>
  </si>
  <si>
    <t>Technical Resources Sdn Bhd</t>
  </si>
  <si>
    <t>Related party transactions for the period under review are as follows:</t>
  </si>
  <si>
    <t>Significant related party transactions</t>
  </si>
  <si>
    <t>A14.</t>
  </si>
  <si>
    <t>There were no significant capital commitments as at the end of the quarter under review.</t>
  </si>
  <si>
    <t>Capital commitments</t>
  </si>
  <si>
    <t>A13.</t>
  </si>
  <si>
    <t>There were no material contingent liabilities for the Group as at the date of this announcement.</t>
  </si>
  <si>
    <t>Contingent liabilities</t>
  </si>
  <si>
    <t>A12.</t>
  </si>
  <si>
    <t>There were no changes in composition of the Group for the current quarter under review.</t>
  </si>
  <si>
    <t>Changes in the composition of the group</t>
  </si>
  <si>
    <t>A11.</t>
  </si>
  <si>
    <t>There were no material events subsequent to the end of the quarter and financial year-to-date under review.</t>
  </si>
  <si>
    <t>Material events subsequent to the end of the interim period</t>
  </si>
  <si>
    <t>A10.</t>
  </si>
  <si>
    <t>The carrying value of property, plant and equipment of the subsidiaries acquired has been brought forward without amendments from the annual audited financial statements for the year ended 30 September 2004.</t>
  </si>
  <si>
    <t>Valuation of property, plant and equipment</t>
  </si>
  <si>
    <t>A9.</t>
  </si>
  <si>
    <t>Net profit for the period</t>
  </si>
  <si>
    <t>Profits from operation</t>
  </si>
  <si>
    <t>Unallocated costs</t>
  </si>
  <si>
    <t>Segment profits/(loss)</t>
  </si>
  <si>
    <t>Results</t>
  </si>
  <si>
    <t>Total revenue</t>
  </si>
  <si>
    <t>Inter-segment sales</t>
  </si>
  <si>
    <t>External sales</t>
  </si>
  <si>
    <t>GROUP</t>
  </si>
  <si>
    <t>Inter-company elimination</t>
  </si>
  <si>
    <t>Non-destructive testing services</t>
  </si>
  <si>
    <t>Mechanical and Engineering</t>
  </si>
  <si>
    <t>Design, Fabrication engineering process equipment</t>
  </si>
  <si>
    <t>(Business Segments)</t>
  </si>
  <si>
    <t>Primary Segment Analysis</t>
  </si>
  <si>
    <t>Segment information</t>
  </si>
  <si>
    <t>A8.</t>
  </si>
  <si>
    <t xml:space="preserve">No dividend was declared or paid during the quarter under review. </t>
  </si>
  <si>
    <t>Dividend</t>
  </si>
  <si>
    <t>A7.</t>
  </si>
  <si>
    <t>There was no issuance or repayment of debt and equity securities during the quarter under review.</t>
  </si>
  <si>
    <t>Issuances and repayment of debt and equity securities</t>
  </si>
  <si>
    <t>A6.</t>
  </si>
  <si>
    <t>There were no material changes in estimates of amount reported in prior financial years that have a material effect in the current quarter under review.</t>
  </si>
  <si>
    <t>Material changes in estimates</t>
  </si>
  <si>
    <t>A5.</t>
  </si>
  <si>
    <t>There was no exceptional and/or extraordinary items for the current quarter under review.</t>
  </si>
  <si>
    <t>Exceptional and extraordinary items</t>
  </si>
  <si>
    <t>A4.</t>
  </si>
  <si>
    <t>The group's results are not materially affected by any major seasonal or cyclical factors.</t>
  </si>
  <si>
    <t>Seasonal and cyclical factors</t>
  </si>
  <si>
    <t>A3.</t>
  </si>
  <si>
    <t>30 September 2004.</t>
  </si>
  <si>
    <t xml:space="preserve">There were no audit qualifications on the annual financial statements for the year ended </t>
  </si>
  <si>
    <t>Audit report</t>
  </si>
  <si>
    <t>A2.</t>
  </si>
  <si>
    <t>The accounting policies and presentation adopted for the interim financial statements are consistent with those adopted for the last annual audited financial statements.</t>
  </si>
  <si>
    <t>These interim financial statements are unaudited and have been prepared in accordance with the Malaysian Accounting Standards Board (MASB) Standard No. 26 "Interim Financial Reporting" and paragraph 9.22 of the Bursa Malaysia Securities Berhad ("Bursa Malaysia") Listing Requirements and should be read in conjunction with the company's annual audited financial statements for the year ended 30 September 2004.</t>
  </si>
  <si>
    <t xml:space="preserve">Basis of preparation </t>
  </si>
  <si>
    <t>A1.</t>
  </si>
  <si>
    <t>PART A: EXPLANATORY NOTES AS PER MASB 26</t>
  </si>
  <si>
    <t>Number of ordinary share in issue ('000)</t>
  </si>
  <si>
    <t>Profit before taxation</t>
  </si>
  <si>
    <t>Profit after taxation</t>
  </si>
  <si>
    <t>Profit/(loss) after taxation attributable to ordinary shareholders</t>
  </si>
  <si>
    <t>AUDITED</t>
  </si>
  <si>
    <t>At 1 October 2004</t>
  </si>
  <si>
    <t>Dividend on ICPS *</t>
  </si>
  <si>
    <t>* Equity portion of ICPS dividend attributable to shareholders</t>
  </si>
  <si>
    <t>Profit before tax</t>
  </si>
  <si>
    <t>Ordinary shares</t>
  </si>
  <si>
    <t>Review of Current Quarter's Results Against Preceding Quarter Results</t>
  </si>
  <si>
    <t>The gross proceeds arising from the Restricted Issue, Public Issue and Special Issue which amounted to RM21.002 million would be utilised by APB Resources Berhad over the two (2) financial years ending 30 September 2004 and 2005.</t>
  </si>
  <si>
    <t>* Fully diluted earnings per share (sen)</t>
  </si>
  <si>
    <t>* Based on the assumption full conversion of the Irredeemable Convertible Preference Shares (ICPS) of 25 million shares of RM1.00 each and the saving of the 5.5% dividend.</t>
  </si>
  <si>
    <t>At 1 October 2003</t>
  </si>
  <si>
    <t>Issues of shares on</t>
  </si>
  <si>
    <t xml:space="preserve"> acquisition of subsidiaries</t>
  </si>
  <si>
    <t>**</t>
  </si>
  <si>
    <t>** Denotes 2 ordinary shares of RM1.00 each</t>
  </si>
  <si>
    <t>Interest expense</t>
  </si>
  <si>
    <t>Gain on foreign exchange - unrealised</t>
  </si>
  <si>
    <t>Dividend on ICPS</t>
  </si>
  <si>
    <t>Interest paid on TR &amp; BA</t>
  </si>
  <si>
    <t>Repayment of term loan interest</t>
  </si>
  <si>
    <t>Repayment of HP &amp; finance lease</t>
  </si>
  <si>
    <t>Interest paid on HP &amp; finance lease</t>
  </si>
  <si>
    <t>Trade and other payables</t>
  </si>
  <si>
    <t>UNAUDITED CONDENSED CONSOLIDATED INCOME STATEMENT FOR THE QUARTER ENDED 31 MARCH 2005</t>
  </si>
  <si>
    <t>31-3-2005</t>
  </si>
  <si>
    <t>AS AT 31 MARCH 2005</t>
  </si>
  <si>
    <t>UNAUDITED CONDENSED CONSOLIDATED STATEMENT OF CHANGES IN EQUITY FOR THE PERIOD ENDED 31 MARCH 2005</t>
  </si>
  <si>
    <t xml:space="preserve">                         FOR THE YEAR ENDED 31 MARCH 2005</t>
  </si>
  <si>
    <t>Period ended 31 Mar 2005</t>
  </si>
  <si>
    <t>Preceding Corresponding period ending 31 Mar 2004</t>
  </si>
  <si>
    <t>6 months period ended            31 March 2005</t>
  </si>
  <si>
    <t>31-3-2004</t>
  </si>
  <si>
    <t>As at 31 Mar 2005</t>
  </si>
  <si>
    <t>Profit on Associate Company</t>
  </si>
  <si>
    <t>Loss on transfer of NCK</t>
  </si>
  <si>
    <t>6 months ended 31 March 2005</t>
  </si>
  <si>
    <t>Profit for the period</t>
  </si>
  <si>
    <t>6 months ended 31 March 2004</t>
  </si>
  <si>
    <t>At 31 March 2005</t>
  </si>
  <si>
    <t>At 31 March 2004</t>
  </si>
  <si>
    <t>Loss for the period</t>
  </si>
  <si>
    <t>Listing expenses</t>
  </si>
  <si>
    <t>Provision for doubtful debt</t>
  </si>
  <si>
    <t>Drawdown of TR and BA facilities</t>
  </si>
  <si>
    <t>Weighted average number of ordinary shares in issue ('000)</t>
  </si>
  <si>
    <t>** The conversion of ICPS is expected to have an anti-dilutive effect on the EPS for the period ending 31 March 2004; accordingly, the fully diluted EPS is not computed</t>
  </si>
  <si>
    <t>The trade finance facilities are secured by way of a debenture on the fixed and floating assets and corporate guarantees of subsidiary companies.</t>
  </si>
  <si>
    <t>Summary of key financial information for the 6 months period ending 31 Mar 2005:-</t>
  </si>
  <si>
    <t>ICPS</t>
  </si>
  <si>
    <t xml:space="preserve"> reclassified to liability component</t>
  </si>
  <si>
    <t>Profit/(loss) before taxation</t>
  </si>
  <si>
    <t>The Board expects the Group's performance to remain favourable barring unforeseen circumstances of substantial movements of the key factors such as steel supply, steel plate prices and exchange rates of major currencies. However, there are encouraging signs that the volatile steel plate supply and prices are gradually stabilizing . As for the exchange rate, management is taking every possible measure to minimize exposure by matching exchange rates to quotations of projects. The Group will continue to strengthen its core local businesses while exploring opportunities to expand into strategic areas that are synergistic to existing activities.</t>
  </si>
  <si>
    <r>
      <t>Note 3</t>
    </r>
    <r>
      <rPr>
        <sz val="10"/>
        <rFont val="Arial"/>
        <family val="2"/>
      </rPr>
      <t xml:space="preserve"> : Based on weighted average number of ordinary shares in issue as per Note B12.</t>
    </r>
  </si>
  <si>
    <t>(Note 3)</t>
  </si>
  <si>
    <t>(Note 2)</t>
  </si>
  <si>
    <r>
      <t>Fully diluted earnings per share (sen) - (</t>
    </r>
    <r>
      <rPr>
        <b/>
        <sz val="10"/>
        <rFont val="Arial"/>
        <family val="2"/>
      </rPr>
      <t>Note 1)</t>
    </r>
  </si>
  <si>
    <r>
      <t>Note 1</t>
    </r>
    <r>
      <rPr>
        <sz val="10"/>
        <rFont val="Arial"/>
        <family val="2"/>
      </rPr>
      <t xml:space="preserve"> : Based  on  the   assumption  full conversion  of  the  Irredeemable Convertible  Preference  Shares (ICPS) of 25 million shares of RM1.00 each.</t>
    </r>
  </si>
  <si>
    <r>
      <t>Note 2</t>
    </r>
    <r>
      <rPr>
        <sz val="10"/>
        <rFont val="Arial"/>
        <family val="2"/>
      </rPr>
      <t xml:space="preserve"> : The conversion of ICPS is expected to have an anti-dilutive effect on the EPS for the preceding year corresponding period ending 31 March 2004; accordingly, the fully diluted EPS is not computed</t>
    </r>
  </si>
  <si>
    <t>31/3/2005</t>
  </si>
  <si>
    <t>30/9/2004</t>
  </si>
  <si>
    <t>Subsequent to the quarter under review, the Board of Directors have declared an interim</t>
  </si>
  <si>
    <t>dividend of 3.5% less 28% income tax.</t>
  </si>
  <si>
    <t>(Based on proforma basis for comparison purposes)</t>
  </si>
  <si>
    <r>
      <t>First half revenue increased by 25% year-on-year (yoy) vis-à-vis preceding year period (on proforma basis) largely due to the strong performance at the Fabrication Division driven by buoyant demand for process equipment in the oil &amp; gas and power sectors. The strong order flow coupled with a tight capacity in the industry has also enhanced overall margins which together with the higher revenue boosted gross profit by 56% from RM8.4 million to RM13.1 million over the period. Proceeds from the restructuring exercise (completed last May) improved interest income by RM0.06 million while recovery from doubtful debt and gain in foreign exchange added another total of RM0.45 million to the profit from operations. The preceding period pretax loss included a total of RM15.8 million write-offs on loss on transfer of NCK Corporation Berhad and other listing expenses. However, 1</t>
    </r>
    <r>
      <rPr>
        <vertAlign val="superscript"/>
        <sz val="11"/>
        <rFont val="Arial"/>
        <family val="2"/>
      </rPr>
      <t>st</t>
    </r>
    <r>
      <rPr>
        <sz val="11"/>
        <rFont val="Arial"/>
        <family val="2"/>
      </rPr>
      <t xml:space="preserve"> half pretax profit of RM8.0 million was almost 130% higher yoy as compared to the corresponding period of RM3.5 million (on proforma basis and after adjusting for the write-offs). Profit after taxation doubled to RM5.6 million from profit on adjusted basis of RM2.7 million.</t>
    </r>
  </si>
  <si>
    <t>The Group’s overall performance has also improved substantially on a quarterly basis primarily due to strong project flow and the abnormally weak demand in the corresponding period last year after the Iraqi war. Both the Fabrication and the Industrial Testing divisions continued to perform strongly with higher demand and improved margins. During the period, revenue increased by almost 90% from RM17.8million (on proforma basis) to RM33.7million while both the pretax profit and profit after taxation more than tripled to RM5.2million and Rm3.7million respectively.</t>
  </si>
  <si>
    <t>The proposed acquisition of EPIC Constant Sdn Bhd and Konsep Realiti Sdn Bhd has yet to be completed.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</si>
</sst>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 numFmtId="195" formatCode="&quot;Yes&quot;;&quot;Yes&quot;;&quot;No&quot;"/>
    <numFmt numFmtId="196" formatCode="&quot;True&quot;;&quot;True&quot;;&quot;False&quot;"/>
    <numFmt numFmtId="197" formatCode="&quot;On&quot;;&quot;On&quot;;&quot;Off&quot;"/>
    <numFmt numFmtId="198" formatCode="[$€-2]\ #,##0.00_);[Red]\([$€-2]\ #,##0.00\)"/>
  </numFmts>
  <fonts count="25">
    <font>
      <sz val="10"/>
      <name val="Arial"/>
      <family val="0"/>
    </font>
    <font>
      <sz val="8"/>
      <name val="Arial"/>
      <family val="0"/>
    </font>
    <font>
      <b/>
      <sz val="11"/>
      <name val="Arial"/>
      <family val="2"/>
    </font>
    <font>
      <sz val="11"/>
      <name val="Arial"/>
      <family val="2"/>
    </font>
    <font>
      <u val="single"/>
      <sz val="11"/>
      <name val="Arial"/>
      <family val="2"/>
    </font>
    <font>
      <b/>
      <sz val="9"/>
      <name val="Arial Narrow"/>
      <family val="2"/>
    </font>
    <font>
      <b/>
      <sz val="10"/>
      <name val="Arial Narrow"/>
      <family val="2"/>
    </font>
    <font>
      <b/>
      <sz val="11"/>
      <name val="Arial Narrow"/>
      <family val="2"/>
    </font>
    <font>
      <b/>
      <u val="single"/>
      <sz val="10"/>
      <name val="Arial Narrow"/>
      <family val="2"/>
    </font>
    <font>
      <b/>
      <sz val="10"/>
      <name val="Arial"/>
      <family val="2"/>
    </font>
    <font>
      <b/>
      <u val="single"/>
      <sz val="10"/>
      <name val="Arial"/>
      <family val="2"/>
    </font>
    <font>
      <u val="single"/>
      <sz val="10"/>
      <name val="Arial"/>
      <family val="2"/>
    </font>
    <font>
      <b/>
      <sz val="12"/>
      <name val="Arial"/>
      <family val="2"/>
    </font>
    <font>
      <sz val="12"/>
      <name val="Arial"/>
      <family val="2"/>
    </font>
    <font>
      <sz val="10"/>
      <name val="Arial Narrow"/>
      <family val="2"/>
    </font>
    <font>
      <u val="singleAccounting"/>
      <sz val="10"/>
      <name val="Arial"/>
      <family val="2"/>
    </font>
    <font>
      <b/>
      <sz val="12"/>
      <color indexed="8"/>
      <name val="Arial"/>
      <family val="2"/>
    </font>
    <font>
      <sz val="12"/>
      <color indexed="8"/>
      <name val="Arial"/>
      <family val="2"/>
    </font>
    <font>
      <b/>
      <i/>
      <sz val="10"/>
      <name val="Arial"/>
      <family val="2"/>
    </font>
    <font>
      <i/>
      <sz val="10"/>
      <name val="Arial"/>
      <family val="2"/>
    </font>
    <font>
      <sz val="9"/>
      <name val="Arial"/>
      <family val="2"/>
    </font>
    <font>
      <b/>
      <sz val="9"/>
      <name val="Arial"/>
      <family val="2"/>
    </font>
    <font>
      <sz val="9"/>
      <name val="Arial Narrow"/>
      <family val="2"/>
    </font>
    <font>
      <b/>
      <u val="single"/>
      <sz val="9"/>
      <name val="Arial Narrow"/>
      <family val="2"/>
    </font>
    <font>
      <vertAlign val="superscript"/>
      <sz val="11"/>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174" fontId="0" fillId="0" borderId="0" xfId="15" applyNumberFormat="1" applyFont="1" applyAlignment="1">
      <alignment horizontal="right" vertical="top"/>
    </xf>
    <xf numFmtId="174" fontId="0" fillId="0" borderId="0" xfId="15" applyNumberFormat="1" applyFont="1" applyBorder="1" applyAlignment="1">
      <alignment horizontal="right" vertical="top"/>
    </xf>
    <xf numFmtId="174" fontId="0" fillId="0" borderId="1" xfId="15" applyNumberFormat="1" applyFont="1" applyBorder="1" applyAlignment="1">
      <alignment horizontal="right" vertical="top"/>
    </xf>
    <xf numFmtId="0" fontId="2" fillId="0" borderId="0" xfId="0" applyFont="1" applyAlignment="1">
      <alignment/>
    </xf>
    <xf numFmtId="0" fontId="3" fillId="0" borderId="0" xfId="0" applyFont="1" applyAlignment="1">
      <alignment/>
    </xf>
    <xf numFmtId="0" fontId="3"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vertical="top" wrapText="1"/>
    </xf>
    <xf numFmtId="174" fontId="3" fillId="0" borderId="0" xfId="15" applyNumberFormat="1" applyFont="1" applyAlignment="1">
      <alignment/>
    </xf>
    <xf numFmtId="0" fontId="3" fillId="0" borderId="0" xfId="0" applyFont="1" applyAlignment="1" applyProtection="1">
      <alignment/>
      <protection/>
    </xf>
    <xf numFmtId="174" fontId="3" fillId="0" borderId="0" xfId="15" applyNumberFormat="1" applyFont="1" applyAlignment="1" applyProtection="1">
      <alignment/>
      <protection/>
    </xf>
    <xf numFmtId="174" fontId="3" fillId="0" borderId="1" xfId="15" applyNumberFormat="1" applyFont="1" applyBorder="1" applyAlignment="1">
      <alignment/>
    </xf>
    <xf numFmtId="174" fontId="3" fillId="0" borderId="2" xfId="15" applyNumberFormat="1" applyFont="1" applyBorder="1" applyAlignment="1">
      <alignment/>
    </xf>
    <xf numFmtId="0" fontId="2" fillId="0" borderId="0" xfId="0" applyFont="1" applyAlignment="1">
      <alignment horizontal="left"/>
    </xf>
    <xf numFmtId="49" fontId="4" fillId="0" borderId="0" xfId="15" applyNumberFormat="1" applyFont="1" applyAlignment="1">
      <alignment horizontal="right"/>
    </xf>
    <xf numFmtId="0" fontId="3" fillId="0" borderId="0" xfId="0" applyFont="1" applyAlignment="1">
      <alignment/>
    </xf>
    <xf numFmtId="174" fontId="3" fillId="0" borderId="0" xfId="15" applyNumberFormat="1" applyFont="1" applyAlignment="1">
      <alignment/>
    </xf>
    <xf numFmtId="0" fontId="3" fillId="0" borderId="0" xfId="0" applyNumberFormat="1" applyFont="1" applyAlignment="1">
      <alignment wrapText="1"/>
    </xf>
    <xf numFmtId="0" fontId="3" fillId="0" borderId="0" xfId="0" applyNumberFormat="1" applyFont="1" applyAlignment="1">
      <alignment/>
    </xf>
    <xf numFmtId="0" fontId="3" fillId="0" borderId="0" xfId="0" applyFont="1" applyAlignment="1">
      <alignment horizontal="left" indent="2"/>
    </xf>
    <xf numFmtId="0" fontId="2" fillId="0" borderId="0" xfId="0" applyFont="1" applyAlignment="1">
      <alignment horizontal="justify"/>
    </xf>
    <xf numFmtId="0" fontId="2" fillId="0" borderId="0" xfId="0" applyFont="1" applyAlignment="1">
      <alignment/>
    </xf>
    <xf numFmtId="0" fontId="2" fillId="0" borderId="0" xfId="0" applyNumberFormat="1" applyFont="1" applyAlignment="1">
      <alignment/>
    </xf>
    <xf numFmtId="15" fontId="3" fillId="0" borderId="0" xfId="0" applyNumberFormat="1" applyFont="1" applyAlignment="1">
      <alignment/>
    </xf>
    <xf numFmtId="0" fontId="3" fillId="0" borderId="0" xfId="0" applyFont="1" applyAlignment="1">
      <alignment horizontal="right"/>
    </xf>
    <xf numFmtId="3" fontId="3" fillId="0" borderId="0" xfId="0" applyNumberFormat="1" applyFont="1" applyAlignment="1">
      <alignment/>
    </xf>
    <xf numFmtId="3" fontId="3" fillId="0" borderId="3" xfId="0" applyNumberFormat="1" applyFont="1" applyBorder="1" applyAlignment="1">
      <alignment/>
    </xf>
    <xf numFmtId="174" fontId="3" fillId="0" borderId="0" xfId="0" applyNumberFormat="1" applyFont="1" applyAlignment="1">
      <alignment/>
    </xf>
    <xf numFmtId="15" fontId="3" fillId="0" borderId="0" xfId="0" applyNumberFormat="1" applyFont="1" applyAlignment="1">
      <alignment/>
    </xf>
    <xf numFmtId="43" fontId="3" fillId="0" borderId="0" xfId="0" applyNumberFormat="1" applyFont="1" applyAlignment="1">
      <alignment/>
    </xf>
    <xf numFmtId="174" fontId="5" fillId="0" borderId="0" xfId="15" applyNumberFormat="1" applyFont="1" applyAlignment="1">
      <alignment horizontal="right"/>
    </xf>
    <xf numFmtId="174" fontId="5" fillId="0" borderId="0" xfId="15" applyNumberFormat="1" applyFont="1" applyBorder="1" applyAlignment="1">
      <alignment horizontal="right"/>
    </xf>
    <xf numFmtId="174" fontId="6" fillId="0" borderId="0" xfId="15" applyNumberFormat="1" applyFont="1" applyAlignment="1">
      <alignment horizontal="right"/>
    </xf>
    <xf numFmtId="174" fontId="6" fillId="0" borderId="0" xfId="15" applyNumberFormat="1" applyFont="1" applyBorder="1" applyAlignment="1">
      <alignment horizontal="right"/>
    </xf>
    <xf numFmtId="0" fontId="7" fillId="0" borderId="0" xfId="0" applyFont="1" applyAlignment="1">
      <alignment horizontal="right"/>
    </xf>
    <xf numFmtId="49" fontId="8" fillId="0" borderId="0" xfId="15" applyNumberFormat="1" applyFont="1" applyAlignment="1">
      <alignment horizontal="right"/>
    </xf>
    <xf numFmtId="0" fontId="6" fillId="0" borderId="0" xfId="0" applyFont="1" applyAlignment="1">
      <alignment horizontal="right"/>
    </xf>
    <xf numFmtId="0" fontId="3" fillId="0" borderId="0" xfId="0" applyFont="1" applyAlignment="1">
      <alignment horizontal="center"/>
    </xf>
    <xf numFmtId="0" fontId="0" fillId="0" borderId="0" xfId="0" applyFont="1" applyAlignment="1">
      <alignment vertical="top" wrapText="1"/>
    </xf>
    <xf numFmtId="0" fontId="9" fillId="0" borderId="0" xfId="0" applyFont="1" applyAlignment="1">
      <alignment horizontal="center" vertical="top"/>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15" fontId="9" fillId="0" borderId="0" xfId="0" applyNumberFormat="1" applyFont="1" applyAlignment="1" quotePrefix="1">
      <alignment horizontal="center" vertical="top"/>
    </xf>
    <xf numFmtId="0" fontId="10" fillId="0" borderId="0" xfId="0" applyFont="1" applyAlignment="1">
      <alignment horizontal="center" vertical="top"/>
    </xf>
    <xf numFmtId="0" fontId="10" fillId="0" borderId="0" xfId="0" applyFont="1" applyBorder="1" applyAlignment="1">
      <alignment horizontal="center" vertical="top"/>
    </xf>
    <xf numFmtId="0" fontId="11" fillId="0" borderId="0" xfId="0" applyFont="1" applyAlignment="1">
      <alignment horizontal="center" vertical="top"/>
    </xf>
    <xf numFmtId="174" fontId="0" fillId="0" borderId="0" xfId="15" applyNumberFormat="1" applyFont="1" applyAlignment="1">
      <alignment horizontal="center" vertical="top"/>
    </xf>
    <xf numFmtId="174" fontId="0" fillId="0" borderId="0" xfId="0" applyNumberFormat="1" applyFont="1" applyAlignment="1">
      <alignment vertical="top"/>
    </xf>
    <xf numFmtId="172" fontId="0" fillId="0" borderId="0" xfId="15" applyNumberFormat="1" applyFont="1" applyAlignment="1">
      <alignment horizontal="center" vertical="top"/>
    </xf>
    <xf numFmtId="174" fontId="0" fillId="0" borderId="0" xfId="15" applyNumberFormat="1" applyFont="1" applyAlignment="1">
      <alignment vertical="top"/>
    </xf>
    <xf numFmtId="174" fontId="0" fillId="0" borderId="0" xfId="15" applyNumberFormat="1" applyFont="1" applyBorder="1" applyAlignment="1">
      <alignment vertical="top"/>
    </xf>
    <xf numFmtId="174" fontId="0" fillId="0" borderId="1" xfId="15" applyNumberFormat="1" applyFont="1" applyBorder="1" applyAlignment="1">
      <alignment vertical="top"/>
    </xf>
    <xf numFmtId="0" fontId="0" fillId="0" borderId="0" xfId="0" applyFont="1" applyAlignment="1">
      <alignment/>
    </xf>
    <xf numFmtId="174" fontId="0" fillId="0" borderId="0" xfId="15" applyNumberFormat="1" applyFont="1" applyAlignment="1">
      <alignment/>
    </xf>
    <xf numFmtId="174" fontId="0" fillId="0" borderId="1" xfId="15" applyNumberFormat="1" applyFont="1" applyBorder="1" applyAlignment="1">
      <alignment/>
    </xf>
    <xf numFmtId="174" fontId="0" fillId="0" borderId="4" xfId="15" applyNumberFormat="1" applyFont="1" applyBorder="1" applyAlignment="1">
      <alignment/>
    </xf>
    <xf numFmtId="43" fontId="0" fillId="0" borderId="0" xfId="15" applyFont="1" applyAlignment="1">
      <alignment horizontal="right" vertical="top"/>
    </xf>
    <xf numFmtId="0" fontId="11"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12" fillId="0" borderId="0" xfId="0" applyFont="1" applyAlignment="1">
      <alignment horizontal="center" vertical="top"/>
    </xf>
    <xf numFmtId="0" fontId="13" fillId="0" borderId="0" xfId="0" applyFont="1" applyAlignment="1">
      <alignment vertical="top"/>
    </xf>
    <xf numFmtId="174" fontId="14" fillId="0" borderId="0" xfId="15" applyNumberFormat="1" applyFont="1" applyAlignment="1">
      <alignment horizontal="right"/>
    </xf>
    <xf numFmtId="0" fontId="9" fillId="0" borderId="0" xfId="0" applyFont="1" applyBorder="1" applyAlignment="1">
      <alignment horizontal="right" vertical="top"/>
    </xf>
    <xf numFmtId="0" fontId="9"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Alignment="1">
      <alignment horizontal="right" vertical="top"/>
    </xf>
    <xf numFmtId="14" fontId="9" fillId="0" borderId="0" xfId="0" applyNumberFormat="1" applyFont="1" applyBorder="1" applyAlignment="1">
      <alignment horizontal="right" vertical="top"/>
    </xf>
    <xf numFmtId="174" fontId="15" fillId="0" borderId="1" xfId="15" applyNumberFormat="1" applyFont="1" applyBorder="1" applyAlignment="1">
      <alignment vertical="top"/>
    </xf>
    <xf numFmtId="0" fontId="10" fillId="0" borderId="0" xfId="0" applyFont="1" applyAlignment="1">
      <alignment vertical="top"/>
    </xf>
    <xf numFmtId="174" fontId="0" fillId="0" borderId="2" xfId="15" applyNumberFormat="1" applyFont="1" applyBorder="1" applyAlignment="1">
      <alignment vertical="top"/>
    </xf>
    <xf numFmtId="174" fontId="0" fillId="0" borderId="0" xfId="0" applyNumberFormat="1" applyFont="1" applyAlignment="1">
      <alignment horizontal="center" vertical="top"/>
    </xf>
    <xf numFmtId="174" fontId="0" fillId="0" borderId="5" xfId="15" applyNumberFormat="1" applyFont="1" applyBorder="1" applyAlignment="1">
      <alignment vertical="top"/>
    </xf>
    <xf numFmtId="174" fontId="0" fillId="0" borderId="0" xfId="15" applyNumberFormat="1" applyFont="1" applyFill="1" applyAlignment="1">
      <alignment vertical="top"/>
    </xf>
    <xf numFmtId="2" fontId="0" fillId="0" borderId="0" xfId="15" applyNumberFormat="1" applyFont="1" applyAlignment="1">
      <alignment vertical="top"/>
    </xf>
    <xf numFmtId="37" fontId="9" fillId="0" borderId="0" xfId="0" applyNumberFormat="1" applyFont="1" applyAlignment="1">
      <alignment vertical="top"/>
    </xf>
    <xf numFmtId="37" fontId="9" fillId="0" borderId="0" xfId="0" applyNumberFormat="1" applyFont="1" applyAlignment="1">
      <alignment horizontal="center" vertical="top"/>
    </xf>
    <xf numFmtId="37" fontId="9" fillId="0" borderId="0" xfId="15" applyNumberFormat="1" applyFont="1" applyAlignment="1">
      <alignment horizontal="right" vertical="top"/>
    </xf>
    <xf numFmtId="37" fontId="9" fillId="0" borderId="0" xfId="0" applyNumberFormat="1" applyFont="1" applyAlignment="1">
      <alignment horizontal="right" vertical="top"/>
    </xf>
    <xf numFmtId="37" fontId="0" fillId="0" borderId="0" xfId="0" applyNumberFormat="1" applyFont="1" applyAlignment="1">
      <alignment vertical="top"/>
    </xf>
    <xf numFmtId="37" fontId="0" fillId="0" borderId="0" xfId="15" applyNumberFormat="1" applyFont="1" applyAlignment="1" quotePrefix="1">
      <alignment horizontal="right" vertical="top"/>
    </xf>
    <xf numFmtId="37" fontId="0" fillId="0" borderId="0" xfId="15" applyNumberFormat="1" applyFont="1" applyAlignment="1">
      <alignment vertical="top"/>
    </xf>
    <xf numFmtId="43" fontId="0" fillId="0" borderId="0" xfId="15" applyFont="1" applyAlignment="1">
      <alignment vertical="top"/>
    </xf>
    <xf numFmtId="37" fontId="0" fillId="0" borderId="2" xfId="0" applyNumberFormat="1" applyFont="1" applyBorder="1" applyAlignment="1">
      <alignment vertical="top"/>
    </xf>
    <xf numFmtId="0" fontId="9" fillId="0" borderId="0" xfId="0" applyFont="1" applyAlignment="1">
      <alignment vertical="top"/>
    </xf>
    <xf numFmtId="0" fontId="12" fillId="0" borderId="0" xfId="0" applyFont="1" applyAlignment="1">
      <alignment vertical="top"/>
    </xf>
    <xf numFmtId="0" fontId="17" fillId="0" borderId="0" xfId="0" applyFont="1" applyAlignment="1">
      <alignment vertical="top"/>
    </xf>
    <xf numFmtId="174" fontId="10" fillId="0" borderId="0" xfId="15" applyNumberFormat="1" applyFont="1" applyAlignment="1">
      <alignment horizontal="right" vertical="top"/>
    </xf>
    <xf numFmtId="174" fontId="9" fillId="0" borderId="0" xfId="15" applyNumberFormat="1" applyFont="1" applyAlignment="1" applyProtection="1">
      <alignment horizontal="left"/>
      <protection/>
    </xf>
    <xf numFmtId="174" fontId="0" fillId="0" borderId="0" xfId="15" applyNumberFormat="1" applyFont="1" applyAlignment="1" applyProtection="1">
      <alignment horizontal="right"/>
      <protection/>
    </xf>
    <xf numFmtId="174" fontId="0" fillId="0" borderId="0" xfId="15" applyNumberFormat="1" applyFont="1" applyAlignment="1" applyProtection="1">
      <alignment horizontal="left"/>
      <protection/>
    </xf>
    <xf numFmtId="174" fontId="18" fillId="0" borderId="0" xfId="15" applyNumberFormat="1" applyFont="1" applyAlignment="1" applyProtection="1">
      <alignment horizontal="left"/>
      <protection/>
    </xf>
    <xf numFmtId="174" fontId="0" fillId="0" borderId="1" xfId="15" applyNumberFormat="1" applyFont="1" applyBorder="1" applyAlignment="1" applyProtection="1">
      <alignment horizontal="right"/>
      <protection/>
    </xf>
    <xf numFmtId="174" fontId="19" fillId="0" borderId="0" xfId="15" applyNumberFormat="1" applyFont="1" applyAlignment="1" applyProtection="1">
      <alignment horizontal="left"/>
      <protection/>
    </xf>
    <xf numFmtId="174" fontId="0" fillId="0" borderId="2" xfId="15" applyNumberFormat="1" applyFont="1" applyBorder="1" applyAlignment="1" applyProtection="1">
      <alignment horizontal="right"/>
      <protection/>
    </xf>
    <xf numFmtId="174" fontId="0" fillId="0" borderId="3" xfId="15" applyNumberFormat="1" applyFont="1" applyBorder="1" applyAlignment="1">
      <alignment horizontal="right" vertical="top"/>
    </xf>
    <xf numFmtId="0" fontId="9" fillId="0" borderId="0" xfId="0" applyFont="1" applyAlignment="1">
      <alignment horizontal="right" vertical="top" wrapText="1"/>
    </xf>
    <xf numFmtId="49" fontId="8" fillId="0" borderId="0" xfId="0" applyNumberFormat="1" applyFont="1" applyAlignment="1">
      <alignment horizontal="right" vertical="top"/>
    </xf>
    <xf numFmtId="174" fontId="8" fillId="0" borderId="0" xfId="15" applyNumberFormat="1" applyFont="1" applyAlignment="1">
      <alignment horizontal="right"/>
    </xf>
    <xf numFmtId="174" fontId="3" fillId="0" borderId="0" xfId="15" applyNumberFormat="1" applyFont="1" applyBorder="1" applyAlignment="1">
      <alignment/>
    </xf>
    <xf numFmtId="0" fontId="3" fillId="0" borderId="0" xfId="0" applyFont="1" applyAlignment="1" applyProtection="1">
      <alignment vertical="top" wrapText="1"/>
      <protection locked="0"/>
    </xf>
    <xf numFmtId="43" fontId="3" fillId="0" borderId="0" xfId="15" applyNumberFormat="1" applyFont="1" applyAlignment="1">
      <alignment/>
    </xf>
    <xf numFmtId="43" fontId="3" fillId="0" borderId="0" xfId="0" applyNumberFormat="1" applyFont="1" applyAlignment="1">
      <alignment horizontal="right"/>
    </xf>
    <xf numFmtId="174" fontId="3" fillId="0" borderId="4" xfId="15" applyNumberFormat="1" applyFont="1" applyBorder="1" applyAlignment="1">
      <alignment/>
    </xf>
    <xf numFmtId="0" fontId="2" fillId="0" borderId="0" xfId="0" applyFont="1" applyAlignment="1" applyProtection="1">
      <alignment vertical="top"/>
      <protection locked="0"/>
    </xf>
    <xf numFmtId="0" fontId="3" fillId="0" borderId="0" xfId="0" applyFont="1" applyAlignment="1" applyProtection="1">
      <alignment/>
      <protection locked="0"/>
    </xf>
    <xf numFmtId="0" fontId="3" fillId="0" borderId="0" xfId="0" applyNumberFormat="1" applyFont="1" applyAlignment="1" applyProtection="1">
      <alignment/>
      <protection locked="0"/>
    </xf>
    <xf numFmtId="0" fontId="20" fillId="0" borderId="0" xfId="0" applyFont="1" applyAlignment="1">
      <alignment vertical="top"/>
    </xf>
    <xf numFmtId="0" fontId="20" fillId="0" borderId="0" xfId="0" applyFont="1" applyAlignment="1">
      <alignment horizontal="center" vertical="top"/>
    </xf>
    <xf numFmtId="0" fontId="21" fillId="0" borderId="0" xfId="0" applyFont="1" applyAlignment="1">
      <alignment horizontal="center" vertical="top"/>
    </xf>
    <xf numFmtId="15" fontId="21" fillId="0" borderId="0" xfId="0" applyNumberFormat="1" applyFont="1" applyAlignment="1" quotePrefix="1">
      <alignment horizontal="center" vertical="top"/>
    </xf>
    <xf numFmtId="174" fontId="22" fillId="0" borderId="0" xfId="15" applyNumberFormat="1" applyFont="1" applyAlignment="1">
      <alignment horizontal="right"/>
    </xf>
    <xf numFmtId="49" fontId="23" fillId="0" borderId="0" xfId="15" applyNumberFormat="1" applyFont="1" applyAlignment="1">
      <alignment horizontal="right"/>
    </xf>
    <xf numFmtId="49" fontId="23" fillId="0" borderId="0" xfId="0" applyNumberFormat="1" applyFont="1" applyAlignment="1">
      <alignment horizontal="right" vertical="top"/>
    </xf>
    <xf numFmtId="174" fontId="5" fillId="0" borderId="0" xfId="15" applyNumberFormat="1" applyFont="1" applyAlignment="1">
      <alignment horizontal="lef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xf>
    <xf numFmtId="174" fontId="3" fillId="0" borderId="0" xfId="15" applyNumberFormat="1" applyFont="1" applyAlignment="1">
      <alignment horizontal="right"/>
    </xf>
    <xf numFmtId="0" fontId="3" fillId="0" borderId="0" xfId="0" applyNumberFormat="1" applyFont="1" applyFill="1" applyAlignment="1">
      <alignment horizontal="justify" vertical="top"/>
    </xf>
    <xf numFmtId="174" fontId="0" fillId="0" borderId="0" xfId="15" applyNumberFormat="1" applyFont="1" applyBorder="1" applyAlignment="1">
      <alignment/>
    </xf>
    <xf numFmtId="43" fontId="9" fillId="0" borderId="0" xfId="15" applyFont="1" applyAlignment="1">
      <alignment horizontal="right" vertical="top"/>
    </xf>
    <xf numFmtId="37" fontId="9" fillId="0" borderId="0" xfId="0" applyNumberFormat="1" applyFont="1" applyAlignment="1">
      <alignment horizontal="center" vertical="top" wrapText="1"/>
    </xf>
    <xf numFmtId="174" fontId="5" fillId="0" borderId="0" xfId="15" applyNumberFormat="1" applyFont="1" applyAlignment="1">
      <alignment horizontal="right"/>
    </xf>
    <xf numFmtId="0" fontId="3" fillId="0" borderId="0" xfId="0" applyFont="1" applyAlignment="1">
      <alignment vertical="top" wrapText="1"/>
    </xf>
    <xf numFmtId="14" fontId="9" fillId="0" borderId="0" xfId="0" applyNumberFormat="1" applyFont="1" applyBorder="1" applyAlignment="1" quotePrefix="1">
      <alignment horizontal="right" vertical="top"/>
    </xf>
    <xf numFmtId="14" fontId="9" fillId="0" borderId="0" xfId="0" applyNumberFormat="1" applyFont="1" applyAlignment="1" quotePrefix="1">
      <alignment horizontal="right" vertical="top"/>
    </xf>
    <xf numFmtId="0" fontId="0" fillId="0" borderId="0" xfId="0" applyFont="1" applyAlignment="1">
      <alignment horizontal="justify" vertical="top" wrapText="1"/>
    </xf>
    <xf numFmtId="0" fontId="12" fillId="0" borderId="0" xfId="0" applyFont="1" applyAlignment="1">
      <alignment horizontal="center" vertical="top" wrapText="1"/>
    </xf>
    <xf numFmtId="0" fontId="13" fillId="0" borderId="0" xfId="0" applyFont="1" applyAlignment="1">
      <alignment horizontal="center" vertical="top" wrapText="1"/>
    </xf>
    <xf numFmtId="0" fontId="12" fillId="0" borderId="0" xfId="0" applyFont="1" applyAlignment="1">
      <alignment horizontal="center" vertical="top"/>
    </xf>
    <xf numFmtId="174" fontId="6" fillId="0" borderId="0" xfId="15" applyNumberFormat="1" applyFont="1" applyAlignment="1">
      <alignment horizontal="center"/>
    </xf>
    <xf numFmtId="0" fontId="9" fillId="0" borderId="0" xfId="0" applyFont="1" applyAlignment="1">
      <alignment horizontal="justify" vertical="top" wrapText="1"/>
    </xf>
    <xf numFmtId="0" fontId="9" fillId="0" borderId="0" xfId="0" applyFont="1" applyAlignment="1">
      <alignment vertical="top" wrapText="1"/>
    </xf>
    <xf numFmtId="0" fontId="0" fillId="0" borderId="0" xfId="0" applyFont="1" applyAlignment="1">
      <alignment vertical="top" wrapText="1"/>
    </xf>
    <xf numFmtId="0" fontId="9" fillId="0" borderId="0" xfId="0" applyFont="1" applyBorder="1" applyAlignment="1">
      <alignment horizontal="right" vertical="top" wrapText="1"/>
    </xf>
    <xf numFmtId="0" fontId="0" fillId="0" borderId="0" xfId="0" applyFont="1" applyAlignment="1">
      <alignment horizontal="left" vertical="top" wrapText="1"/>
    </xf>
    <xf numFmtId="0" fontId="12" fillId="0" borderId="0" xfId="0" applyFont="1" applyFill="1" applyAlignment="1">
      <alignment horizontal="center" vertical="top"/>
    </xf>
    <xf numFmtId="0" fontId="13" fillId="0" borderId="0" xfId="0" applyFont="1" applyAlignment="1">
      <alignment horizontal="center" vertical="top"/>
    </xf>
    <xf numFmtId="0" fontId="16" fillId="0" borderId="0" xfId="0" applyFont="1" applyAlignment="1">
      <alignment horizontal="center" vertical="top" wrapText="1"/>
    </xf>
    <xf numFmtId="0" fontId="13" fillId="0" borderId="0" xfId="0" applyFont="1" applyAlignment="1">
      <alignment horizontal="center"/>
    </xf>
    <xf numFmtId="37" fontId="9" fillId="0" borderId="0" xfId="0" applyNumberFormat="1" applyFont="1" applyAlignment="1">
      <alignment horizontal="right" vertical="top" wrapText="1"/>
    </xf>
    <xf numFmtId="37" fontId="9" fillId="0" borderId="0" xfId="15" applyNumberFormat="1"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3" fillId="0" borderId="0" xfId="0" applyFont="1" applyAlignment="1">
      <alignment horizontal="justify"/>
    </xf>
    <xf numFmtId="0" fontId="3" fillId="0" borderId="0" xfId="0" applyFont="1" applyAlignment="1" applyProtection="1">
      <alignment vertical="top" wrapText="1"/>
      <protection locked="0"/>
    </xf>
    <xf numFmtId="0" fontId="6" fillId="0" borderId="0" xfId="0" applyFont="1" applyAlignment="1">
      <alignment horizontal="right" vertical="top" wrapText="1"/>
    </xf>
    <xf numFmtId="174" fontId="6" fillId="0" borderId="0" xfId="15" applyNumberFormat="1" applyFont="1" applyAlignment="1">
      <alignment horizontal="right"/>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justify" wrapText="1"/>
    </xf>
    <xf numFmtId="0" fontId="2" fillId="0" borderId="0" xfId="0" applyFont="1" applyAlignment="1">
      <alignment wrapText="1"/>
    </xf>
    <xf numFmtId="0" fontId="2" fillId="0" borderId="0" xfId="0" applyFont="1" applyAlignment="1">
      <alignment horizontal="justify" vertical="top" wrapText="1"/>
    </xf>
    <xf numFmtId="0" fontId="0" fillId="0" borderId="0" xfId="0"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62"/>
  <sheetViews>
    <sheetView view="pageBreakPreview" zoomScaleNormal="75" zoomScaleSheetLayoutView="100" workbookViewId="0" topLeftCell="A36">
      <selection activeCell="E52" sqref="E52"/>
    </sheetView>
  </sheetViews>
  <sheetFormatPr defaultColWidth="9.140625" defaultRowHeight="12.75"/>
  <cols>
    <col min="1" max="1" width="33.28125" style="41" customWidth="1"/>
    <col min="2" max="2" width="6.57421875" style="43" customWidth="1"/>
    <col min="3" max="3" width="12.7109375" style="43" customWidth="1"/>
    <col min="4" max="4" width="13.7109375" style="43" customWidth="1"/>
    <col min="5" max="5" width="12.8515625" style="41" customWidth="1"/>
    <col min="6" max="6" width="13.140625" style="41" customWidth="1"/>
    <col min="7" max="16384" width="9.140625" style="41" customWidth="1"/>
  </cols>
  <sheetData>
    <row r="1" spans="1:6" s="64" customFormat="1" ht="18" customHeight="1">
      <c r="A1" s="134" t="s">
        <v>38</v>
      </c>
      <c r="B1" s="134"/>
      <c r="C1" s="134"/>
      <c r="D1" s="134"/>
      <c r="E1" s="134"/>
      <c r="F1" s="134"/>
    </row>
    <row r="2" spans="1:6" s="64" customFormat="1" ht="18" customHeight="1">
      <c r="A2" s="134" t="s">
        <v>39</v>
      </c>
      <c r="B2" s="134"/>
      <c r="C2" s="134"/>
      <c r="D2" s="134"/>
      <c r="E2" s="134"/>
      <c r="F2" s="134"/>
    </row>
    <row r="3" spans="1:6" s="64" customFormat="1" ht="18" customHeight="1">
      <c r="A3" s="63"/>
      <c r="B3" s="63"/>
      <c r="C3" s="63"/>
      <c r="D3" s="63"/>
      <c r="E3" s="63"/>
      <c r="F3" s="63"/>
    </row>
    <row r="4" spans="1:6" s="64" customFormat="1" ht="18" customHeight="1">
      <c r="A4" s="132" t="s">
        <v>238</v>
      </c>
      <c r="B4" s="133"/>
      <c r="C4" s="133"/>
      <c r="D4" s="133"/>
      <c r="E4" s="133"/>
      <c r="F4" s="133"/>
    </row>
    <row r="5" spans="1:6" s="64" customFormat="1" ht="18" customHeight="1">
      <c r="A5" s="133"/>
      <c r="B5" s="133"/>
      <c r="C5" s="133"/>
      <c r="D5" s="133"/>
      <c r="E5" s="133"/>
      <c r="F5" s="133"/>
    </row>
    <row r="6" spans="1:6" ht="18" customHeight="1">
      <c r="A6" s="42"/>
      <c r="B6" s="42"/>
      <c r="C6" s="42"/>
      <c r="D6" s="42"/>
      <c r="E6" s="42"/>
      <c r="F6" s="42"/>
    </row>
    <row r="7" spans="3:6" ht="12.75" customHeight="1">
      <c r="C7" s="135" t="s">
        <v>48</v>
      </c>
      <c r="D7" s="135"/>
      <c r="E7" s="135" t="s">
        <v>49</v>
      </c>
      <c r="F7" s="135"/>
    </row>
    <row r="8" spans="2:6" ht="12.75">
      <c r="B8" s="40"/>
      <c r="C8" s="33" t="s">
        <v>50</v>
      </c>
      <c r="D8" s="33" t="s">
        <v>51</v>
      </c>
      <c r="E8" s="33" t="s">
        <v>52</v>
      </c>
      <c r="F8" s="33" t="s">
        <v>51</v>
      </c>
    </row>
    <row r="9" spans="2:6" ht="12.75">
      <c r="B9" s="45"/>
      <c r="C9" s="34" t="s">
        <v>53</v>
      </c>
      <c r="D9" s="33" t="s">
        <v>54</v>
      </c>
      <c r="E9" s="34" t="s">
        <v>55</v>
      </c>
      <c r="F9" s="33" t="s">
        <v>54</v>
      </c>
    </row>
    <row r="10" spans="2:6" ht="15" customHeight="1">
      <c r="B10" s="40"/>
      <c r="C10" s="65"/>
      <c r="D10" s="34" t="s">
        <v>56</v>
      </c>
      <c r="E10" s="65"/>
      <c r="F10" s="34" t="s">
        <v>55</v>
      </c>
    </row>
    <row r="11" spans="2:6" ht="12.75">
      <c r="B11" s="40"/>
      <c r="C11" s="36" t="s">
        <v>239</v>
      </c>
      <c r="D11" s="36" t="s">
        <v>246</v>
      </c>
      <c r="E11" s="100" t="str">
        <f>C11</f>
        <v>31-3-2005</v>
      </c>
      <c r="F11" s="100" t="str">
        <f>D11</f>
        <v>31-3-2004</v>
      </c>
    </row>
    <row r="12" spans="2:6" ht="12.75">
      <c r="B12" s="40"/>
      <c r="C12" s="33" t="s">
        <v>5</v>
      </c>
      <c r="D12" s="33" t="s">
        <v>5</v>
      </c>
      <c r="E12" s="33" t="s">
        <v>5</v>
      </c>
      <c r="F12" s="33" t="s">
        <v>5</v>
      </c>
    </row>
    <row r="13" spans="2:6" ht="12.75">
      <c r="B13" s="40" t="s">
        <v>14</v>
      </c>
      <c r="C13" s="40"/>
      <c r="D13" s="40"/>
      <c r="E13" s="46" t="str">
        <f>B13</f>
        <v>Note</v>
      </c>
      <c r="F13" s="47"/>
    </row>
    <row r="14" spans="2:6" ht="12.75">
      <c r="B14" s="48"/>
      <c r="C14" s="48"/>
      <c r="D14" s="48"/>
      <c r="F14" s="44"/>
    </row>
    <row r="15" spans="1:6" ht="12.75">
      <c r="A15" s="41" t="s">
        <v>0</v>
      </c>
      <c r="B15" s="49" t="s">
        <v>28</v>
      </c>
      <c r="C15" s="1">
        <v>33726</v>
      </c>
      <c r="D15" s="1">
        <v>0</v>
      </c>
      <c r="E15" s="1">
        <v>52854</v>
      </c>
      <c r="F15" s="1">
        <v>0</v>
      </c>
    </row>
    <row r="16" spans="2:6" ht="12.75">
      <c r="B16" s="51"/>
      <c r="C16" s="52"/>
      <c r="D16" s="52"/>
      <c r="E16" s="52"/>
      <c r="F16" s="2"/>
    </row>
    <row r="17" spans="1:6" ht="12.75">
      <c r="A17" s="41" t="s">
        <v>46</v>
      </c>
      <c r="B17" s="51"/>
      <c r="C17" s="3">
        <v>-25527</v>
      </c>
      <c r="D17" s="3">
        <v>0</v>
      </c>
      <c r="E17" s="3">
        <v>-39767</v>
      </c>
      <c r="F17" s="3">
        <v>0</v>
      </c>
    </row>
    <row r="18" spans="2:6" ht="12.75">
      <c r="B18" s="51"/>
      <c r="C18" s="53"/>
      <c r="D18" s="53"/>
      <c r="E18" s="53"/>
      <c r="F18" s="2"/>
    </row>
    <row r="19" spans="1:6" ht="12.75">
      <c r="A19" s="41" t="s">
        <v>47</v>
      </c>
      <c r="B19" s="51"/>
      <c r="C19" s="53">
        <f>SUM(C15:C18)</f>
        <v>8199</v>
      </c>
      <c r="D19" s="53">
        <f>SUM(D15:D18)</f>
        <v>0</v>
      </c>
      <c r="E19" s="53">
        <f>SUM(E15:E18)</f>
        <v>13087</v>
      </c>
      <c r="F19" s="53">
        <f>SUM(F15:F18)</f>
        <v>0</v>
      </c>
    </row>
    <row r="20" spans="2:6" ht="12.75">
      <c r="B20" s="51"/>
      <c r="C20" s="52"/>
      <c r="D20" s="52"/>
      <c r="E20" s="52"/>
      <c r="F20" s="2"/>
    </row>
    <row r="21" spans="1:6" ht="12.75">
      <c r="A21" s="41" t="s">
        <v>16</v>
      </c>
      <c r="B21" s="49"/>
      <c r="C21" s="1">
        <v>-3137</v>
      </c>
      <c r="D21" s="1">
        <v>0</v>
      </c>
      <c r="E21" s="1">
        <v>-5195</v>
      </c>
      <c r="F21" s="1">
        <v>0</v>
      </c>
    </row>
    <row r="22" spans="2:6" ht="12.75">
      <c r="B22" s="51"/>
      <c r="C22" s="52"/>
      <c r="D22" s="52"/>
      <c r="E22" s="52"/>
      <c r="F22" s="2"/>
    </row>
    <row r="23" spans="1:6" ht="12.75">
      <c r="A23" s="41" t="s">
        <v>17</v>
      </c>
      <c r="B23" s="49"/>
      <c r="C23" s="3">
        <v>618</v>
      </c>
      <c r="D23" s="3">
        <v>162</v>
      </c>
      <c r="E23" s="3">
        <v>931</v>
      </c>
      <c r="F23" s="3">
        <v>162</v>
      </c>
    </row>
    <row r="24" spans="3:6" ht="12.75">
      <c r="C24" s="53"/>
      <c r="D24" s="53"/>
      <c r="E24" s="53"/>
      <c r="F24" s="2"/>
    </row>
    <row r="25" spans="1:6" ht="12.75">
      <c r="A25" s="41" t="s">
        <v>18</v>
      </c>
      <c r="C25" s="53">
        <f>SUM(C19:C24)</f>
        <v>5680</v>
      </c>
      <c r="D25" s="53">
        <f>SUM(D19:D24)</f>
        <v>162</v>
      </c>
      <c r="E25" s="53">
        <f>SUM(E19:E24)</f>
        <v>8823</v>
      </c>
      <c r="F25" s="53">
        <f>SUM(F19:F24)</f>
        <v>162</v>
      </c>
    </row>
    <row r="26" spans="3:6" ht="12.75">
      <c r="C26" s="52"/>
      <c r="D26" s="52"/>
      <c r="E26" s="52"/>
      <c r="F26" s="2"/>
    </row>
    <row r="27" spans="1:6" ht="12.75">
      <c r="A27" s="41" t="s">
        <v>40</v>
      </c>
      <c r="C27" s="1">
        <v>0</v>
      </c>
      <c r="D27" s="1">
        <v>-682</v>
      </c>
      <c r="E27" s="1">
        <f>C27</f>
        <v>0</v>
      </c>
      <c r="F27" s="1">
        <v>-802</v>
      </c>
    </row>
    <row r="28" spans="3:6" ht="12.75">
      <c r="C28" s="52"/>
      <c r="D28" s="52"/>
      <c r="E28" s="52"/>
      <c r="F28" s="2"/>
    </row>
    <row r="29" spans="1:6" ht="12.75">
      <c r="A29" s="41" t="s">
        <v>249</v>
      </c>
      <c r="C29" s="52">
        <v>0</v>
      </c>
      <c r="D29" s="52">
        <v>-15036</v>
      </c>
      <c r="E29" s="52">
        <v>0</v>
      </c>
      <c r="F29" s="2">
        <f>D29</f>
        <v>-15036</v>
      </c>
    </row>
    <row r="30" spans="3:6" ht="12.75">
      <c r="C30" s="52"/>
      <c r="D30" s="52"/>
      <c r="E30" s="52"/>
      <c r="F30" s="2"/>
    </row>
    <row r="31" spans="1:6" ht="12.75">
      <c r="A31" s="41" t="s">
        <v>19</v>
      </c>
      <c r="C31" s="1">
        <f>-366-99</f>
        <v>-465</v>
      </c>
      <c r="D31" s="1">
        <v>0</v>
      </c>
      <c r="E31" s="1">
        <f>-623-197</f>
        <v>-820</v>
      </c>
      <c r="F31" s="1">
        <v>0</v>
      </c>
    </row>
    <row r="32" spans="3:6" ht="12.75">
      <c r="C32" s="1"/>
      <c r="D32" s="1"/>
      <c r="E32" s="1"/>
      <c r="F32" s="1"/>
    </row>
    <row r="33" spans="1:6" ht="12.75">
      <c r="A33" s="41" t="s">
        <v>248</v>
      </c>
      <c r="C33" s="1">
        <v>0</v>
      </c>
      <c r="D33" s="1">
        <v>0</v>
      </c>
      <c r="E33" s="1">
        <v>0</v>
      </c>
      <c r="F33" s="1">
        <v>0</v>
      </c>
    </row>
    <row r="34" spans="3:6" ht="12.75">
      <c r="C34" s="54"/>
      <c r="D34" s="54"/>
      <c r="E34" s="54"/>
      <c r="F34" s="3"/>
    </row>
    <row r="35" spans="1:6" ht="12.75">
      <c r="A35" s="41" t="s">
        <v>212</v>
      </c>
      <c r="B35" s="43" t="s">
        <v>28</v>
      </c>
      <c r="C35" s="52">
        <f>SUM(C25:C34)</f>
        <v>5215</v>
      </c>
      <c r="D35" s="52">
        <f>SUM(D25:D34)</f>
        <v>-15556</v>
      </c>
      <c r="E35" s="52">
        <f>SUM(E25:E34)</f>
        <v>8003</v>
      </c>
      <c r="F35" s="52">
        <f>SUM(F25:F34)</f>
        <v>-15676</v>
      </c>
    </row>
    <row r="36" spans="3:6" ht="12.75" customHeight="1">
      <c r="C36" s="52"/>
      <c r="D36" s="52"/>
      <c r="E36" s="52"/>
      <c r="F36" s="2"/>
    </row>
    <row r="37" spans="1:6" ht="12.75">
      <c r="A37" s="41" t="s">
        <v>1</v>
      </c>
      <c r="B37" s="43" t="s">
        <v>15</v>
      </c>
      <c r="C37" s="2">
        <v>-1541</v>
      </c>
      <c r="D37" s="2">
        <v>-46</v>
      </c>
      <c r="E37" s="2">
        <v>-2381</v>
      </c>
      <c r="F37" s="2">
        <f>D37</f>
        <v>-46</v>
      </c>
    </row>
    <row r="38" spans="3:6" ht="12.75">
      <c r="C38" s="54"/>
      <c r="D38" s="54"/>
      <c r="E38" s="54"/>
      <c r="F38" s="3"/>
    </row>
    <row r="39" spans="1:6" ht="12.75">
      <c r="A39" s="41" t="s">
        <v>213</v>
      </c>
      <c r="C39" s="53">
        <f>SUM(C35:C38)</f>
        <v>3674</v>
      </c>
      <c r="D39" s="53">
        <f>SUM(D35:D38)</f>
        <v>-15602</v>
      </c>
      <c r="E39" s="53">
        <f>SUM(E35:E38)</f>
        <v>5622</v>
      </c>
      <c r="F39" s="53">
        <f>SUM(F35:F38)</f>
        <v>-15722</v>
      </c>
    </row>
    <row r="40" spans="3:6" ht="12.75">
      <c r="C40" s="53"/>
      <c r="D40" s="53"/>
      <c r="E40" s="53"/>
      <c r="F40" s="53"/>
    </row>
    <row r="41" spans="1:6" ht="12.75">
      <c r="A41" s="55" t="s">
        <v>89</v>
      </c>
      <c r="B41" s="55"/>
      <c r="C41" s="56">
        <v>-242</v>
      </c>
      <c r="D41" s="56">
        <v>0</v>
      </c>
      <c r="E41" s="56">
        <v>-488</v>
      </c>
      <c r="F41" s="52">
        <v>0</v>
      </c>
    </row>
    <row r="42" spans="1:6" ht="12.75">
      <c r="A42" s="55"/>
      <c r="B42" s="55"/>
      <c r="C42" s="57"/>
      <c r="D42" s="57"/>
      <c r="E42" s="57"/>
      <c r="F42" s="57"/>
    </row>
    <row r="43" spans="2:6" ht="12.75" customHeight="1">
      <c r="B43" s="39"/>
      <c r="C43" s="56"/>
      <c r="D43" s="56"/>
      <c r="E43" s="56"/>
      <c r="F43" s="56"/>
    </row>
    <row r="44" spans="1:6" ht="26.25" thickBot="1">
      <c r="A44" s="39" t="s">
        <v>214</v>
      </c>
      <c r="B44" s="39"/>
      <c r="C44" s="58">
        <f>SUM(C39:C42)</f>
        <v>3432</v>
      </c>
      <c r="D44" s="58">
        <f>SUM(D39:D42)</f>
        <v>-15602</v>
      </c>
      <c r="E44" s="58">
        <f>SUM(E39:E42)</f>
        <v>5134</v>
      </c>
      <c r="F44" s="58">
        <f>SUM(F39:F42)</f>
        <v>-15722</v>
      </c>
    </row>
    <row r="45" spans="1:6" ht="13.5" thickTop="1">
      <c r="A45" s="39"/>
      <c r="B45" s="39"/>
      <c r="C45" s="124"/>
      <c r="D45" s="124"/>
      <c r="E45" s="124"/>
      <c r="F45" s="124"/>
    </row>
    <row r="46" spans="1:6" ht="12.75">
      <c r="A46" s="41" t="s">
        <v>30</v>
      </c>
      <c r="B46" s="51" t="s">
        <v>27</v>
      </c>
      <c r="C46" s="59">
        <f>(C44/88072)*100</f>
        <v>3.8968116995185755</v>
      </c>
      <c r="D46" s="59">
        <f>+'Explanatory Notes'!F333</f>
        <v>-1061.360544217687</v>
      </c>
      <c r="E46" s="59">
        <f>(E44/88072)*100</f>
        <v>5.829321464256517</v>
      </c>
      <c r="F46" s="59">
        <f>+'Explanatory Notes'!H333</f>
        <v>-2150.7523939808484</v>
      </c>
    </row>
    <row r="47" spans="2:6" ht="12.75">
      <c r="B47" s="51"/>
      <c r="C47" s="59"/>
      <c r="D47" s="125" t="s">
        <v>268</v>
      </c>
      <c r="E47" s="59"/>
      <c r="F47" s="125" t="s">
        <v>268</v>
      </c>
    </row>
    <row r="48" spans="2:4" ht="12.75">
      <c r="B48" s="51"/>
      <c r="C48" s="41"/>
      <c r="D48" s="41"/>
    </row>
    <row r="49" spans="1:6" ht="12.75">
      <c r="A49" s="41" t="s">
        <v>270</v>
      </c>
      <c r="B49" s="51"/>
      <c r="C49" s="59">
        <f>((C39+99)/112875)*100</f>
        <v>3.3426356589147286</v>
      </c>
      <c r="D49" s="125" t="s">
        <v>269</v>
      </c>
      <c r="E49" s="59">
        <f>((E39+197)/112875)*100</f>
        <v>5.155260243632337</v>
      </c>
      <c r="F49" s="125" t="s">
        <v>269</v>
      </c>
    </row>
    <row r="50" spans="2:4" ht="12.75">
      <c r="B50" s="51"/>
      <c r="C50" s="51"/>
      <c r="D50" s="51"/>
    </row>
    <row r="51" spans="1:5" ht="12.75">
      <c r="A51" s="39"/>
      <c r="B51" s="39"/>
      <c r="C51" s="39"/>
      <c r="D51" s="39"/>
      <c r="E51" s="39"/>
    </row>
    <row r="52" spans="1:4" ht="12.75">
      <c r="A52" s="60" t="s">
        <v>2</v>
      </c>
      <c r="B52" s="51"/>
      <c r="C52" s="51"/>
      <c r="D52" s="51"/>
    </row>
    <row r="53" spans="2:4" ht="12.75">
      <c r="B53" s="51"/>
      <c r="C53" s="51"/>
      <c r="D53" s="51"/>
    </row>
    <row r="54" spans="1:6" ht="15" customHeight="1">
      <c r="A54" s="136" t="s">
        <v>271</v>
      </c>
      <c r="B54" s="131"/>
      <c r="C54" s="131"/>
      <c r="D54" s="131"/>
      <c r="E54" s="131"/>
      <c r="F54" s="131"/>
    </row>
    <row r="55" spans="1:6" ht="18" customHeight="1">
      <c r="A55" s="131"/>
      <c r="B55" s="131"/>
      <c r="C55" s="131"/>
      <c r="D55" s="131"/>
      <c r="E55" s="131"/>
      <c r="F55" s="131"/>
    </row>
    <row r="56" spans="1:6" ht="12.75" customHeight="1">
      <c r="A56" s="137" t="s">
        <v>272</v>
      </c>
      <c r="B56" s="138"/>
      <c r="C56" s="138"/>
      <c r="D56" s="138"/>
      <c r="E56" s="138"/>
      <c r="F56" s="138"/>
    </row>
    <row r="57" spans="1:6" ht="12.75" customHeight="1">
      <c r="A57" s="138"/>
      <c r="B57" s="138"/>
      <c r="C57" s="138"/>
      <c r="D57" s="138"/>
      <c r="E57" s="138"/>
      <c r="F57" s="138"/>
    </row>
    <row r="58" spans="1:6" ht="12.75" customHeight="1">
      <c r="A58" s="39"/>
      <c r="B58" s="39"/>
      <c r="C58" s="39"/>
      <c r="D58" s="39"/>
      <c r="E58" s="39"/>
      <c r="F58" s="39"/>
    </row>
    <row r="59" spans="1:6" ht="12.75" customHeight="1">
      <c r="A59" s="137" t="s">
        <v>267</v>
      </c>
      <c r="B59" s="138"/>
      <c r="C59" s="138"/>
      <c r="D59" s="138"/>
      <c r="E59" s="138"/>
      <c r="F59" s="138"/>
    </row>
    <row r="60" spans="1:6" ht="12.75">
      <c r="A60" s="138"/>
      <c r="B60" s="138"/>
      <c r="C60" s="138"/>
      <c r="D60" s="138"/>
      <c r="E60" s="138"/>
      <c r="F60" s="138"/>
    </row>
    <row r="61" spans="1:6" ht="12.75">
      <c r="A61" s="131" t="s">
        <v>61</v>
      </c>
      <c r="B61" s="131"/>
      <c r="C61" s="131"/>
      <c r="D61" s="131"/>
      <c r="E61" s="131"/>
      <c r="F61" s="131"/>
    </row>
    <row r="62" spans="1:6" ht="12.75">
      <c r="A62" s="131"/>
      <c r="B62" s="131"/>
      <c r="C62" s="131"/>
      <c r="D62" s="131"/>
      <c r="E62" s="131"/>
      <c r="F62" s="131"/>
    </row>
  </sheetData>
  <mergeCells count="9">
    <mergeCell ref="A61:F62"/>
    <mergeCell ref="A4:F5"/>
    <mergeCell ref="A1:F1"/>
    <mergeCell ref="A2:F2"/>
    <mergeCell ref="C7:D7"/>
    <mergeCell ref="E7:F7"/>
    <mergeCell ref="A54:F55"/>
    <mergeCell ref="A56:F57"/>
    <mergeCell ref="A59:F60"/>
  </mergeCells>
  <printOptions/>
  <pageMargins left="0.54" right="0.5" top="0.42" bottom="0.5" header="0" footer="0"/>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E54"/>
  <sheetViews>
    <sheetView zoomScaleSheetLayoutView="75" workbookViewId="0" topLeftCell="A1">
      <selection activeCell="E9" sqref="E9"/>
    </sheetView>
  </sheetViews>
  <sheetFormatPr defaultColWidth="9.140625" defaultRowHeight="12.75"/>
  <cols>
    <col min="1" max="1" width="39.7109375" style="41" customWidth="1"/>
    <col min="2" max="2" width="11.00390625" style="43" customWidth="1"/>
    <col min="3" max="3" width="22.8515625" style="41" customWidth="1"/>
    <col min="4" max="4" width="1.8515625" style="44" customWidth="1"/>
    <col min="5" max="5" width="22.8515625" style="41" customWidth="1"/>
    <col min="6" max="6" width="13.00390625" style="41" customWidth="1"/>
    <col min="7" max="11" width="9.140625" style="41" customWidth="1"/>
    <col min="12" max="12" width="11.140625" style="41" bestFit="1" customWidth="1"/>
    <col min="13" max="16384" width="9.140625" style="41" customWidth="1"/>
  </cols>
  <sheetData>
    <row r="1" spans="1:5" s="64" customFormat="1" ht="18" customHeight="1">
      <c r="A1" s="134" t="s">
        <v>38</v>
      </c>
      <c r="B1" s="134"/>
      <c r="C1" s="134"/>
      <c r="D1" s="134"/>
      <c r="E1" s="134"/>
    </row>
    <row r="2" spans="1:5" s="64" customFormat="1" ht="18" customHeight="1">
      <c r="A2" s="134" t="s">
        <v>39</v>
      </c>
      <c r="B2" s="134"/>
      <c r="C2" s="134"/>
      <c r="D2" s="134"/>
      <c r="E2" s="134"/>
    </row>
    <row r="3" spans="1:5" s="64" customFormat="1" ht="18" customHeight="1">
      <c r="A3" s="134"/>
      <c r="B3" s="134"/>
      <c r="C3" s="134"/>
      <c r="D3" s="134"/>
      <c r="E3" s="134"/>
    </row>
    <row r="4" spans="1:5" s="64" customFormat="1" ht="18" customHeight="1">
      <c r="A4" s="141" t="s">
        <v>57</v>
      </c>
      <c r="B4" s="141"/>
      <c r="C4" s="141"/>
      <c r="D4" s="141"/>
      <c r="E4" s="141"/>
    </row>
    <row r="5" spans="1:5" s="64" customFormat="1" ht="18" customHeight="1">
      <c r="A5" s="134" t="s">
        <v>240</v>
      </c>
      <c r="B5" s="134"/>
      <c r="C5" s="134"/>
      <c r="D5" s="134"/>
      <c r="E5" s="134"/>
    </row>
    <row r="6" spans="2:5" ht="12.75">
      <c r="B6" s="40"/>
      <c r="C6" s="44"/>
      <c r="E6" s="44"/>
    </row>
    <row r="7" spans="3:5" ht="12.75" customHeight="1">
      <c r="C7" s="139" t="s">
        <v>29</v>
      </c>
      <c r="D7" s="66"/>
      <c r="E7" s="67" t="s">
        <v>215</v>
      </c>
    </row>
    <row r="8" spans="3:5" ht="12.75" customHeight="1">
      <c r="C8" s="139"/>
      <c r="D8" s="68"/>
      <c r="E8" s="69"/>
    </row>
    <row r="9" spans="3:5" ht="12.75" customHeight="1">
      <c r="C9" s="129" t="s">
        <v>273</v>
      </c>
      <c r="D9" s="70"/>
      <c r="E9" s="130" t="s">
        <v>274</v>
      </c>
    </row>
    <row r="10" spans="2:5" ht="12.75" customHeight="1">
      <c r="B10" s="40" t="s">
        <v>14</v>
      </c>
      <c r="C10" s="66" t="s">
        <v>5</v>
      </c>
      <c r="D10" s="66"/>
      <c r="E10" s="66" t="s">
        <v>5</v>
      </c>
    </row>
    <row r="11" spans="1:5" ht="12.75" customHeight="1">
      <c r="A11" s="41" t="s">
        <v>11</v>
      </c>
      <c r="C11" s="53">
        <v>42684</v>
      </c>
      <c r="D11" s="53"/>
      <c r="E11" s="53">
        <v>43542</v>
      </c>
    </row>
    <row r="12" spans="1:5" ht="12.75" customHeight="1">
      <c r="A12" s="41" t="s">
        <v>42</v>
      </c>
      <c r="C12" s="53">
        <v>130</v>
      </c>
      <c r="D12" s="53"/>
      <c r="E12" s="53">
        <v>130</v>
      </c>
    </row>
    <row r="13" spans="1:5" ht="12.75" customHeight="1">
      <c r="A13" s="41" t="s">
        <v>41</v>
      </c>
      <c r="C13" s="71">
        <v>15210</v>
      </c>
      <c r="D13" s="53"/>
      <c r="E13" s="71">
        <v>15210</v>
      </c>
    </row>
    <row r="14" spans="3:5" ht="12.75" customHeight="1">
      <c r="C14" s="53">
        <f>SUM(C11:C13)</f>
        <v>58024</v>
      </c>
      <c r="D14" s="53"/>
      <c r="E14" s="53">
        <f>SUM(E11:E13)</f>
        <v>58882</v>
      </c>
    </row>
    <row r="15" spans="3:5" ht="12.75" customHeight="1">
      <c r="C15" s="53"/>
      <c r="D15" s="53"/>
      <c r="E15" s="53"/>
    </row>
    <row r="16" spans="1:5" ht="12.75" customHeight="1">
      <c r="A16" s="72" t="s">
        <v>6</v>
      </c>
      <c r="B16" s="46"/>
      <c r="C16" s="53"/>
      <c r="D16" s="53"/>
      <c r="E16" s="53"/>
    </row>
    <row r="17" spans="1:5" ht="12.75" customHeight="1">
      <c r="A17" s="41" t="s">
        <v>3</v>
      </c>
      <c r="C17" s="53">
        <v>4858</v>
      </c>
      <c r="D17" s="53"/>
      <c r="E17" s="53">
        <v>2908</v>
      </c>
    </row>
    <row r="18" spans="1:5" ht="12.75" customHeight="1">
      <c r="A18" s="41" t="s">
        <v>7</v>
      </c>
      <c r="C18" s="53">
        <f>28188+13200+1914</f>
        <v>43302</v>
      </c>
      <c r="D18" s="53"/>
      <c r="E18" s="53">
        <v>41656</v>
      </c>
    </row>
    <row r="19" spans="1:5" ht="12.75" customHeight="1">
      <c r="A19" s="41" t="s">
        <v>12</v>
      </c>
      <c r="C19" s="53">
        <v>15552</v>
      </c>
      <c r="D19" s="53"/>
      <c r="E19" s="53">
        <v>4479</v>
      </c>
    </row>
    <row r="20" spans="1:5" ht="12.75" customHeight="1">
      <c r="A20" s="41" t="s">
        <v>20</v>
      </c>
      <c r="C20" s="54">
        <v>16087</v>
      </c>
      <c r="D20" s="53"/>
      <c r="E20" s="54">
        <v>21913</v>
      </c>
    </row>
    <row r="21" spans="3:5" ht="12.75" customHeight="1">
      <c r="C21" s="73">
        <f>SUM(C17:C20)</f>
        <v>79799</v>
      </c>
      <c r="D21" s="53"/>
      <c r="E21" s="73">
        <f>SUM(E17:E20)</f>
        <v>70956</v>
      </c>
    </row>
    <row r="22" spans="3:5" ht="12.75" customHeight="1">
      <c r="C22" s="53"/>
      <c r="D22" s="53"/>
      <c r="E22" s="53"/>
    </row>
    <row r="23" spans="3:5" ht="12.75" customHeight="1">
      <c r="C23" s="53"/>
      <c r="D23" s="53"/>
      <c r="E23" s="53"/>
    </row>
    <row r="24" spans="1:5" ht="12.75" customHeight="1">
      <c r="A24" s="72" t="s">
        <v>8</v>
      </c>
      <c r="B24" s="46"/>
      <c r="C24" s="53"/>
      <c r="D24" s="53"/>
      <c r="E24" s="53"/>
    </row>
    <row r="25" spans="1:5" ht="12.75" customHeight="1">
      <c r="A25" s="41" t="s">
        <v>9</v>
      </c>
      <c r="C25" s="53">
        <f>7816+900+1372+5300</f>
        <v>15388</v>
      </c>
      <c r="D25" s="53"/>
      <c r="E25" s="53">
        <v>15520</v>
      </c>
    </row>
    <row r="26" spans="1:5" ht="12.75" customHeight="1">
      <c r="A26" s="41" t="s">
        <v>21</v>
      </c>
      <c r="B26" s="43" t="s">
        <v>24</v>
      </c>
      <c r="C26" s="53">
        <f>388+12847</f>
        <v>13235</v>
      </c>
      <c r="D26" s="53"/>
      <c r="E26" s="53">
        <v>6572</v>
      </c>
    </row>
    <row r="27" spans="1:5" ht="12.75" customHeight="1">
      <c r="A27" s="41" t="s">
        <v>1</v>
      </c>
      <c r="C27" s="54">
        <v>2406</v>
      </c>
      <c r="D27" s="53"/>
      <c r="E27" s="54">
        <v>1367</v>
      </c>
    </row>
    <row r="28" spans="1:5" ht="12.75" customHeight="1">
      <c r="A28" s="50"/>
      <c r="B28" s="74"/>
      <c r="C28" s="73">
        <f>SUM(C25:C27)</f>
        <v>31029</v>
      </c>
      <c r="D28" s="53"/>
      <c r="E28" s="73">
        <f>SUM(E25:E27)</f>
        <v>23459</v>
      </c>
    </row>
    <row r="29" spans="3:5" ht="12.75" customHeight="1">
      <c r="C29" s="53"/>
      <c r="D29" s="53"/>
      <c r="E29" s="53"/>
    </row>
    <row r="30" spans="1:5" ht="12.75" customHeight="1">
      <c r="A30" s="41" t="s">
        <v>43</v>
      </c>
      <c r="C30" s="53">
        <f>+C21-C28</f>
        <v>48770</v>
      </c>
      <c r="D30" s="53"/>
      <c r="E30" s="53">
        <f>+E21-E28</f>
        <v>47497</v>
      </c>
    </row>
    <row r="31" spans="3:5" ht="12.75" customHeight="1" thickBot="1">
      <c r="C31" s="75">
        <f>+C14+C30</f>
        <v>106794</v>
      </c>
      <c r="D31" s="53"/>
      <c r="E31" s="75">
        <f>+E14+E30</f>
        <v>106379</v>
      </c>
    </row>
    <row r="32" spans="3:5" ht="12.75" customHeight="1">
      <c r="C32" s="53"/>
      <c r="D32" s="53"/>
      <c r="E32" s="53"/>
    </row>
    <row r="33" spans="1:5" ht="12.75" customHeight="1">
      <c r="A33" s="72" t="s">
        <v>10</v>
      </c>
      <c r="B33" s="46"/>
      <c r="C33" s="53"/>
      <c r="D33" s="53"/>
      <c r="E33" s="53"/>
    </row>
    <row r="34" spans="1:5" ht="12.75" customHeight="1">
      <c r="A34" s="41" t="s">
        <v>22</v>
      </c>
      <c r="C34" s="53">
        <v>88072</v>
      </c>
      <c r="D34" s="53"/>
      <c r="E34" s="2">
        <v>88072</v>
      </c>
    </row>
    <row r="35" spans="1:5" ht="12.75" customHeight="1">
      <c r="A35" s="41" t="s">
        <v>44</v>
      </c>
      <c r="C35" s="52">
        <v>19655</v>
      </c>
      <c r="D35" s="53"/>
      <c r="E35" s="52">
        <v>19655</v>
      </c>
    </row>
    <row r="36" spans="1:5" ht="12.75" customHeight="1">
      <c r="A36" s="41" t="s">
        <v>45</v>
      </c>
      <c r="C36" s="76">
        <f>'Changes in Equity'!E17</f>
        <v>-10068</v>
      </c>
      <c r="D36" s="53"/>
      <c r="E36" s="52">
        <v>-15202</v>
      </c>
    </row>
    <row r="37" spans="1:5" ht="12.75" customHeight="1">
      <c r="A37" s="41" t="s">
        <v>23</v>
      </c>
      <c r="C37" s="73">
        <f>SUM(C34:C36)</f>
        <v>97659</v>
      </c>
      <c r="D37" s="53"/>
      <c r="E37" s="73">
        <f>SUM(E34:E36)</f>
        <v>92525</v>
      </c>
    </row>
    <row r="38" spans="3:5" ht="12.75" customHeight="1">
      <c r="C38" s="53"/>
      <c r="D38" s="53"/>
      <c r="E38" s="53"/>
    </row>
    <row r="39" spans="3:5" ht="12.75" customHeight="1">
      <c r="C39" s="53"/>
      <c r="D39" s="53"/>
      <c r="E39" s="53"/>
    </row>
    <row r="40" spans="1:5" ht="12.75" customHeight="1">
      <c r="A40" s="41" t="s">
        <v>44</v>
      </c>
      <c r="C40" s="53">
        <v>5148</v>
      </c>
      <c r="D40" s="53"/>
      <c r="E40" s="53">
        <v>5148</v>
      </c>
    </row>
    <row r="41" spans="1:5" ht="12.75" customHeight="1">
      <c r="A41" s="41" t="s">
        <v>25</v>
      </c>
      <c r="B41" s="43" t="s">
        <v>24</v>
      </c>
      <c r="C41" s="53">
        <v>322</v>
      </c>
      <c r="D41" s="53"/>
      <c r="E41" s="53">
        <v>5042</v>
      </c>
    </row>
    <row r="42" spans="1:5" ht="12.75" customHeight="1">
      <c r="A42" s="41" t="s">
        <v>13</v>
      </c>
      <c r="C42" s="53">
        <v>3665</v>
      </c>
      <c r="D42" s="53"/>
      <c r="E42" s="53">
        <v>3664</v>
      </c>
    </row>
    <row r="43" spans="1:5" ht="12.75" customHeight="1">
      <c r="A43" s="41" t="s">
        <v>26</v>
      </c>
      <c r="C43" s="73">
        <f>SUM(C40:C42)</f>
        <v>9135</v>
      </c>
      <c r="D43" s="53"/>
      <c r="E43" s="73">
        <f>SUM(E40:E42)</f>
        <v>13854</v>
      </c>
    </row>
    <row r="44" spans="3:5" ht="12.75" customHeight="1" thickBot="1">
      <c r="C44" s="75">
        <f>+C37+C43</f>
        <v>106794</v>
      </c>
      <c r="D44" s="53"/>
      <c r="E44" s="75">
        <f>+E37+E43</f>
        <v>106379</v>
      </c>
    </row>
    <row r="45" spans="3:5" ht="10.5" customHeight="1">
      <c r="C45" s="52"/>
      <c r="D45" s="53"/>
      <c r="E45" s="52"/>
    </row>
    <row r="46" spans="1:5" ht="12.75" customHeight="1">
      <c r="A46" s="41" t="s">
        <v>85</v>
      </c>
      <c r="C46" s="77">
        <f>(C37-C13)/C34</f>
        <v>0.9361545099464075</v>
      </c>
      <c r="D46" s="53"/>
      <c r="E46" s="77">
        <f>(E37-E13)/E34</f>
        <v>0.8778612953038423</v>
      </c>
    </row>
    <row r="47" spans="3:5" ht="11.25" customHeight="1">
      <c r="C47" s="52">
        <f>C31-C44</f>
        <v>0</v>
      </c>
      <c r="D47" s="53"/>
      <c r="E47" s="52">
        <f>E31-E44</f>
        <v>0</v>
      </c>
    </row>
    <row r="48" spans="3:5" ht="4.5" customHeight="1">
      <c r="C48" s="52"/>
      <c r="D48" s="53"/>
      <c r="E48" s="52"/>
    </row>
    <row r="49" spans="2:4" ht="14.25" customHeight="1">
      <c r="B49" s="41"/>
      <c r="D49" s="41"/>
    </row>
    <row r="50" spans="1:5" ht="12.75" customHeight="1">
      <c r="A50" s="60" t="s">
        <v>2</v>
      </c>
      <c r="C50" s="52"/>
      <c r="D50" s="53"/>
      <c r="E50" s="52"/>
    </row>
    <row r="51" spans="1:5" ht="12.75" customHeight="1">
      <c r="A51" s="140"/>
      <c r="B51" s="140"/>
      <c r="C51" s="140"/>
      <c r="D51" s="140"/>
      <c r="E51" s="140"/>
    </row>
    <row r="52" spans="1:5" ht="12.75">
      <c r="A52" s="61"/>
      <c r="B52" s="61"/>
      <c r="C52" s="61"/>
      <c r="D52" s="61"/>
      <c r="E52" s="61"/>
    </row>
    <row r="53" spans="1:5" ht="12.75">
      <c r="A53" s="140" t="s">
        <v>62</v>
      </c>
      <c r="B53" s="140"/>
      <c r="C53" s="140"/>
      <c r="D53" s="140"/>
      <c r="E53" s="140"/>
    </row>
    <row r="54" spans="1:5" ht="12.75">
      <c r="A54" s="138"/>
      <c r="B54" s="138"/>
      <c r="C54" s="138"/>
      <c r="D54" s="138"/>
      <c r="E54" s="138"/>
    </row>
  </sheetData>
  <mergeCells count="8">
    <mergeCell ref="A4:E4"/>
    <mergeCell ref="A3:E3"/>
    <mergeCell ref="A1:E1"/>
    <mergeCell ref="A2:E2"/>
    <mergeCell ref="C7:C8"/>
    <mergeCell ref="A5:E5"/>
    <mergeCell ref="A53:E54"/>
    <mergeCell ref="A51:E51"/>
  </mergeCells>
  <printOptions horizontalCentered="1"/>
  <pageMargins left="0.5" right="0.5" top="0.75" bottom="0.75"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38"/>
  <sheetViews>
    <sheetView view="pageBreakPreview" zoomScaleNormal="60" zoomScaleSheetLayoutView="100" workbookViewId="0" topLeftCell="A7">
      <selection activeCell="C14" sqref="C14"/>
    </sheetView>
  </sheetViews>
  <sheetFormatPr defaultColWidth="9.140625" defaultRowHeight="12.75"/>
  <cols>
    <col min="1" max="1" width="14.7109375" style="41" customWidth="1"/>
    <col min="2" max="2" width="15.421875" style="41" customWidth="1"/>
    <col min="3" max="6" width="15.421875" style="82" customWidth="1"/>
    <col min="7" max="16384" width="9.140625" style="41" customWidth="1"/>
  </cols>
  <sheetData>
    <row r="1" spans="1:6" s="64" customFormat="1" ht="18" customHeight="1">
      <c r="A1" s="134" t="s">
        <v>38</v>
      </c>
      <c r="B1" s="134"/>
      <c r="C1" s="134"/>
      <c r="D1" s="134"/>
      <c r="E1" s="134"/>
      <c r="F1" s="134"/>
    </row>
    <row r="2" spans="1:6" s="88" customFormat="1" ht="18" customHeight="1">
      <c r="A2" s="134" t="s">
        <v>39</v>
      </c>
      <c r="B2" s="134"/>
      <c r="C2" s="134"/>
      <c r="D2" s="134"/>
      <c r="E2" s="134"/>
      <c r="F2" s="134"/>
    </row>
    <row r="3" spans="1:6" s="64" customFormat="1" ht="18" customHeight="1">
      <c r="A3" s="142"/>
      <c r="B3" s="142"/>
      <c r="C3" s="142"/>
      <c r="D3" s="142"/>
      <c r="E3" s="142"/>
      <c r="F3" s="142"/>
    </row>
    <row r="4" spans="1:6" s="89" customFormat="1" ht="18" customHeight="1">
      <c r="A4" s="143" t="s">
        <v>241</v>
      </c>
      <c r="B4" s="144"/>
      <c r="C4" s="144"/>
      <c r="D4" s="144"/>
      <c r="E4" s="144"/>
      <c r="F4" s="144"/>
    </row>
    <row r="5" spans="1:6" s="89" customFormat="1" ht="18" customHeight="1">
      <c r="A5" s="144"/>
      <c r="B5" s="144"/>
      <c r="C5" s="144"/>
      <c r="D5" s="144"/>
      <c r="E5" s="144"/>
      <c r="F5" s="144"/>
    </row>
    <row r="6" spans="3:6" ht="12.75">
      <c r="C6" s="78"/>
      <c r="D6" s="78"/>
      <c r="E6" s="79"/>
      <c r="F6" s="78"/>
    </row>
    <row r="7" spans="3:6" s="69" customFormat="1" ht="25.5" customHeight="1">
      <c r="C7" s="145" t="s">
        <v>220</v>
      </c>
      <c r="D7" s="126" t="s">
        <v>44</v>
      </c>
      <c r="E7" s="145" t="s">
        <v>59</v>
      </c>
      <c r="F7" s="146" t="s">
        <v>4</v>
      </c>
    </row>
    <row r="8" spans="3:6" s="69" customFormat="1" ht="12.75">
      <c r="C8" s="145"/>
      <c r="D8" s="126"/>
      <c r="E8" s="145"/>
      <c r="F8" s="146"/>
    </row>
    <row r="9" spans="1:6" s="43" customFormat="1" ht="12.75">
      <c r="A9" s="62" t="s">
        <v>250</v>
      </c>
      <c r="C9" s="81" t="s">
        <v>5</v>
      </c>
      <c r="D9" s="81" t="s">
        <v>5</v>
      </c>
      <c r="E9" s="81" t="s">
        <v>5</v>
      </c>
      <c r="F9" s="80" t="s">
        <v>5</v>
      </c>
    </row>
    <row r="11" spans="1:6" ht="12.75">
      <c r="A11" s="41" t="s">
        <v>216</v>
      </c>
      <c r="C11" s="83">
        <v>88072</v>
      </c>
      <c r="D11" s="84">
        <v>19655</v>
      </c>
      <c r="E11" s="52">
        <v>-15202</v>
      </c>
      <c r="F11" s="84">
        <f>SUM(C11:E11)</f>
        <v>92525</v>
      </c>
    </row>
    <row r="13" spans="1:6" ht="12.75">
      <c r="A13" s="41" t="s">
        <v>217</v>
      </c>
      <c r="C13" s="85">
        <v>0</v>
      </c>
      <c r="D13" s="85">
        <v>0</v>
      </c>
      <c r="E13" s="52">
        <v>-488</v>
      </c>
      <c r="F13" s="84">
        <f>SUM(C13:E13)</f>
        <v>-488</v>
      </c>
    </row>
    <row r="14" ht="12.75">
      <c r="E14" s="85"/>
    </row>
    <row r="15" spans="1:6" ht="12.75">
      <c r="A15" s="41" t="s">
        <v>251</v>
      </c>
      <c r="C15" s="85">
        <v>0</v>
      </c>
      <c r="D15" s="85">
        <v>0</v>
      </c>
      <c r="E15" s="52">
        <f>'Income Statement'!E39</f>
        <v>5622</v>
      </c>
      <c r="F15" s="84">
        <f>SUM(C15:E15)</f>
        <v>5622</v>
      </c>
    </row>
    <row r="17" spans="1:6" ht="12.75">
      <c r="A17" s="41" t="s">
        <v>253</v>
      </c>
      <c r="C17" s="86">
        <f>SUM(C11:C16)</f>
        <v>88072</v>
      </c>
      <c r="D17" s="86">
        <f>SUM(D11:D16)</f>
        <v>19655</v>
      </c>
      <c r="E17" s="86">
        <f>SUM(E11:E16)</f>
        <v>-10068</v>
      </c>
      <c r="F17" s="86">
        <f>SUM(F11:F16)</f>
        <v>97659</v>
      </c>
    </row>
    <row r="18" spans="3:5" ht="12.75">
      <c r="C18" s="85">
        <f>C17-'Balance Sheet'!C34</f>
        <v>0</v>
      </c>
      <c r="D18" s="85">
        <f>D17-'Balance Sheet'!C35</f>
        <v>0</v>
      </c>
      <c r="E18" s="85">
        <f>E17-'Balance Sheet'!C36</f>
        <v>0</v>
      </c>
    </row>
    <row r="19" spans="3:5" ht="12.75">
      <c r="C19" s="85"/>
      <c r="D19" s="85"/>
      <c r="E19" s="85"/>
    </row>
    <row r="20" spans="1:6" s="43" customFormat="1" ht="12.75">
      <c r="A20" s="62" t="s">
        <v>252</v>
      </c>
      <c r="C20" s="81" t="s">
        <v>5</v>
      </c>
      <c r="D20" s="81" t="s">
        <v>5</v>
      </c>
      <c r="E20" s="81" t="s">
        <v>5</v>
      </c>
      <c r="F20" s="80" t="s">
        <v>5</v>
      </c>
    </row>
    <row r="22" spans="1:6" ht="12.75">
      <c r="A22" s="41" t="s">
        <v>225</v>
      </c>
      <c r="C22" s="1" t="s">
        <v>228</v>
      </c>
      <c r="D22" s="52">
        <v>0</v>
      </c>
      <c r="E22" s="52">
        <v>-1215</v>
      </c>
      <c r="F22" s="52">
        <f>SUM(C22:E22)</f>
        <v>-1215</v>
      </c>
    </row>
    <row r="23" spans="3:6" ht="12.75">
      <c r="C23" s="52"/>
      <c r="D23" s="52"/>
      <c r="E23" s="52"/>
      <c r="F23" s="52"/>
    </row>
    <row r="24" spans="1:6" ht="12.75">
      <c r="A24" s="41" t="s">
        <v>226</v>
      </c>
      <c r="C24" s="52"/>
      <c r="D24" s="52"/>
      <c r="E24" s="52"/>
      <c r="F24" s="52"/>
    </row>
    <row r="25" spans="1:6" ht="12.75">
      <c r="A25" s="41" t="s">
        <v>227</v>
      </c>
      <c r="C25" s="52">
        <v>66873</v>
      </c>
      <c r="D25" s="52">
        <v>25000</v>
      </c>
      <c r="E25" s="52">
        <v>0</v>
      </c>
      <c r="F25" s="52">
        <f>SUM(C25:E25)</f>
        <v>91873</v>
      </c>
    </row>
    <row r="26" spans="3:6" ht="12.75">
      <c r="C26" s="52"/>
      <c r="D26" s="52"/>
      <c r="E26" s="52"/>
      <c r="F26" s="52"/>
    </row>
    <row r="27" spans="1:6" ht="12.75">
      <c r="A27" s="41" t="s">
        <v>263</v>
      </c>
      <c r="C27" s="52"/>
      <c r="D27" s="52"/>
      <c r="E27" s="52"/>
      <c r="F27" s="52"/>
    </row>
    <row r="28" spans="1:6" ht="12.75">
      <c r="A28" s="41" t="s">
        <v>264</v>
      </c>
      <c r="C28" s="52">
        <v>0</v>
      </c>
      <c r="D28" s="52">
        <v>-5638</v>
      </c>
      <c r="E28" s="52">
        <v>0</v>
      </c>
      <c r="F28" s="52">
        <f>SUM(C28:E28)</f>
        <v>-5638</v>
      </c>
    </row>
    <row r="29" spans="3:6" ht="12.75">
      <c r="C29" s="52"/>
      <c r="D29" s="52"/>
      <c r="E29" s="52"/>
      <c r="F29" s="52"/>
    </row>
    <row r="30" spans="1:6" ht="12.75">
      <c r="A30" s="41" t="s">
        <v>255</v>
      </c>
      <c r="C30" s="52">
        <v>0</v>
      </c>
      <c r="D30" s="52">
        <v>0</v>
      </c>
      <c r="E30" s="52">
        <v>-15722</v>
      </c>
      <c r="F30" s="52">
        <f>SUM(C30:E30)</f>
        <v>-15722</v>
      </c>
    </row>
    <row r="31" spans="3:6" ht="12.75">
      <c r="C31" s="52"/>
      <c r="D31" s="52"/>
      <c r="E31" s="52"/>
      <c r="F31" s="52"/>
    </row>
    <row r="32" spans="1:6" ht="12.75">
      <c r="A32" s="41" t="s">
        <v>254</v>
      </c>
      <c r="C32" s="73">
        <f>SUM(C22:C31)</f>
        <v>66873</v>
      </c>
      <c r="D32" s="73">
        <f>SUM(D22:D31)</f>
        <v>19362</v>
      </c>
      <c r="E32" s="73">
        <f>SUM(E22:E31)</f>
        <v>-16937</v>
      </c>
      <c r="F32" s="73">
        <f>SUM(F22:F31)</f>
        <v>69298</v>
      </c>
    </row>
    <row r="33" spans="3:5" ht="12.75">
      <c r="C33" s="85"/>
      <c r="D33" s="85"/>
      <c r="E33" s="85"/>
    </row>
    <row r="37" ht="12.75">
      <c r="A37" s="41" t="s">
        <v>218</v>
      </c>
    </row>
    <row r="38" ht="12.75">
      <c r="A38" s="41" t="s">
        <v>229</v>
      </c>
    </row>
  </sheetData>
  <mergeCells count="8">
    <mergeCell ref="A1:F1"/>
    <mergeCell ref="A3:F3"/>
    <mergeCell ref="A4:F5"/>
    <mergeCell ref="E7:E8"/>
    <mergeCell ref="F7:F8"/>
    <mergeCell ref="C7:C8"/>
    <mergeCell ref="A2:F2"/>
    <mergeCell ref="D7:D8"/>
  </mergeCells>
  <printOptions horizontalCentered="1"/>
  <pageMargins left="0.5" right="0.5" top="0.75" bottom="0.75"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F67"/>
  <sheetViews>
    <sheetView view="pageBreakPreview" zoomScale="80" zoomScaleNormal="60" zoomScaleSheetLayoutView="80" workbookViewId="0" topLeftCell="A1">
      <selection activeCell="B12" sqref="B12"/>
    </sheetView>
  </sheetViews>
  <sheetFormatPr defaultColWidth="9.140625" defaultRowHeight="12.75"/>
  <cols>
    <col min="1" max="1" width="52.140625" style="41" customWidth="1"/>
    <col min="2" max="3" width="17.8515625" style="1" customWidth="1"/>
    <col min="4" max="16384" width="9.140625" style="41" customWidth="1"/>
  </cols>
  <sheetData>
    <row r="1" spans="1:6" s="64" customFormat="1" ht="18" customHeight="1">
      <c r="A1" s="134" t="s">
        <v>38</v>
      </c>
      <c r="B1" s="134"/>
      <c r="C1" s="134"/>
      <c r="D1" s="63"/>
      <c r="E1" s="63"/>
      <c r="F1" s="63"/>
    </row>
    <row r="2" spans="1:6" s="88" customFormat="1" ht="18" customHeight="1">
      <c r="A2" s="134" t="s">
        <v>39</v>
      </c>
      <c r="B2" s="134"/>
      <c r="C2" s="134"/>
      <c r="D2" s="63"/>
      <c r="E2" s="63"/>
      <c r="F2" s="63"/>
    </row>
    <row r="3" spans="1:2" s="64" customFormat="1" ht="9" customHeight="1">
      <c r="A3" s="142"/>
      <c r="B3" s="142"/>
    </row>
    <row r="4" spans="1:3" s="64" customFormat="1" ht="18" customHeight="1">
      <c r="A4" s="134" t="s">
        <v>58</v>
      </c>
      <c r="B4" s="134"/>
      <c r="C4" s="134"/>
    </row>
    <row r="5" spans="1:2" s="64" customFormat="1" ht="18" customHeight="1">
      <c r="A5" s="88" t="s">
        <v>242</v>
      </c>
      <c r="B5" s="88"/>
    </row>
    <row r="6" spans="1:3" s="64" customFormat="1" ht="9.75" customHeight="1">
      <c r="A6" s="88"/>
      <c r="B6" s="88"/>
      <c r="C6" s="88"/>
    </row>
    <row r="7" spans="1:3" ht="55.5" customHeight="1">
      <c r="A7" s="87"/>
      <c r="B7" s="99" t="s">
        <v>243</v>
      </c>
      <c r="C7" s="99" t="s">
        <v>244</v>
      </c>
    </row>
    <row r="8" spans="1:3" ht="12.75">
      <c r="A8" s="87"/>
      <c r="B8" s="90" t="s">
        <v>5</v>
      </c>
      <c r="C8" s="90" t="s">
        <v>5</v>
      </c>
    </row>
    <row r="10" spans="1:3" ht="12.75">
      <c r="A10" s="91" t="s">
        <v>81</v>
      </c>
      <c r="B10" s="92"/>
      <c r="C10" s="92"/>
    </row>
    <row r="11" spans="1:3" ht="12.75">
      <c r="A11" s="93" t="s">
        <v>63</v>
      </c>
      <c r="B11" s="1">
        <f>'Income Statement'!E35</f>
        <v>8003</v>
      </c>
      <c r="C11" s="1">
        <v>-15676</v>
      </c>
    </row>
    <row r="12" spans="1:3" ht="12.75">
      <c r="A12" s="93"/>
      <c r="B12" s="92"/>
      <c r="C12" s="92"/>
    </row>
    <row r="13" spans="1:3" ht="12.75">
      <c r="A13" s="94" t="s">
        <v>37</v>
      </c>
      <c r="B13" s="92"/>
      <c r="C13" s="92"/>
    </row>
    <row r="14" spans="1:3" ht="12.75">
      <c r="A14" s="93" t="s">
        <v>249</v>
      </c>
      <c r="B14" s="1">
        <v>0</v>
      </c>
      <c r="C14" s="1">
        <v>15036</v>
      </c>
    </row>
    <row r="15" spans="1:3" ht="12.75">
      <c r="A15" s="93" t="s">
        <v>256</v>
      </c>
      <c r="B15" s="1">
        <v>0</v>
      </c>
      <c r="C15" s="1">
        <v>802</v>
      </c>
    </row>
    <row r="16" spans="1:3" ht="12.75">
      <c r="A16" s="93" t="s">
        <v>64</v>
      </c>
      <c r="B16" s="1">
        <v>2046</v>
      </c>
      <c r="C16" s="1">
        <v>0</v>
      </c>
    </row>
    <row r="17" spans="1:3" ht="12.75">
      <c r="A17" s="93" t="s">
        <v>31</v>
      </c>
      <c r="B17" s="1">
        <v>-222</v>
      </c>
      <c r="C17" s="1">
        <v>-162</v>
      </c>
    </row>
    <row r="18" spans="1:2" ht="12.75">
      <c r="A18" s="93" t="s">
        <v>230</v>
      </c>
      <c r="B18" s="1">
        <v>505</v>
      </c>
    </row>
    <row r="19" spans="1:3" ht="12.75">
      <c r="A19" s="93" t="s">
        <v>65</v>
      </c>
      <c r="B19" s="1">
        <v>-64</v>
      </c>
      <c r="C19" s="1">
        <v>0</v>
      </c>
    </row>
    <row r="20" spans="1:3" ht="12.75">
      <c r="A20" s="93" t="s">
        <v>231</v>
      </c>
      <c r="B20" s="1">
        <v>0</v>
      </c>
      <c r="C20" s="1">
        <v>0</v>
      </c>
    </row>
    <row r="21" spans="1:3" ht="12.75">
      <c r="A21" s="93" t="s">
        <v>84</v>
      </c>
      <c r="B21" s="1">
        <f>-11-144</f>
        <v>-155</v>
      </c>
      <c r="C21" s="1">
        <v>0</v>
      </c>
    </row>
    <row r="22" spans="1:3" ht="12.75">
      <c r="A22" s="93" t="s">
        <v>257</v>
      </c>
      <c r="B22" s="1">
        <v>500</v>
      </c>
      <c r="C22" s="1">
        <v>0</v>
      </c>
    </row>
    <row r="23" spans="1:3" ht="12.75">
      <c r="A23" s="93" t="s">
        <v>232</v>
      </c>
      <c r="B23" s="1">
        <v>197</v>
      </c>
      <c r="C23" s="1">
        <v>0</v>
      </c>
    </row>
    <row r="24" spans="1:3" ht="12.75">
      <c r="A24" s="93"/>
      <c r="B24" s="95"/>
      <c r="C24" s="95"/>
    </row>
    <row r="25" spans="1:3" ht="12.75">
      <c r="A25" s="94" t="s">
        <v>66</v>
      </c>
      <c r="B25" s="92">
        <f>SUM(B11:B24)</f>
        <v>10810</v>
      </c>
      <c r="C25" s="92">
        <f>SUM(C11:C24)</f>
        <v>0</v>
      </c>
    </row>
    <row r="26" spans="1:3" ht="12.75">
      <c r="A26" s="96"/>
      <c r="B26" s="92"/>
      <c r="C26" s="92"/>
    </row>
    <row r="27" ht="12.75">
      <c r="A27" s="94" t="s">
        <v>67</v>
      </c>
    </row>
    <row r="28" spans="1:3" ht="12.75">
      <c r="A28" s="93" t="s">
        <v>3</v>
      </c>
      <c r="B28" s="1">
        <f>-('Balance Sheet'!C17-'Balance Sheet'!E17)</f>
        <v>-1950</v>
      </c>
      <c r="C28" s="1">
        <v>0</v>
      </c>
    </row>
    <row r="29" spans="1:3" ht="12.75">
      <c r="A29" s="93" t="s">
        <v>68</v>
      </c>
      <c r="B29" s="1">
        <f>-('Balance Sheet'!C18-'Balance Sheet'!E18)</f>
        <v>-1646</v>
      </c>
      <c r="C29" s="1">
        <v>0</v>
      </c>
    </row>
    <row r="30" spans="1:3" ht="12.75">
      <c r="A30" s="93" t="s">
        <v>237</v>
      </c>
      <c r="B30" s="1">
        <f>-1162</f>
        <v>-1162</v>
      </c>
      <c r="C30" s="1">
        <v>0</v>
      </c>
    </row>
    <row r="31" spans="1:3" ht="12.75">
      <c r="A31" s="93"/>
      <c r="B31" s="95"/>
      <c r="C31" s="95"/>
    </row>
    <row r="32" spans="1:3" ht="12.75">
      <c r="A32" s="96" t="s">
        <v>60</v>
      </c>
      <c r="B32" s="92">
        <f>SUM(B25:B31)</f>
        <v>6052</v>
      </c>
      <c r="C32" s="92">
        <f>SUM(C25:C31)</f>
        <v>0</v>
      </c>
    </row>
    <row r="33" spans="1:3" ht="12.75">
      <c r="A33" s="96"/>
      <c r="B33" s="92"/>
      <c r="C33" s="92"/>
    </row>
    <row r="34" spans="1:3" ht="12.75">
      <c r="A34" s="93" t="s">
        <v>69</v>
      </c>
      <c r="B34" s="1">
        <v>0</v>
      </c>
      <c r="C34" s="1">
        <v>0</v>
      </c>
    </row>
    <row r="35" spans="1:3" ht="12.75">
      <c r="A35" s="93" t="s">
        <v>32</v>
      </c>
      <c r="B35" s="1">
        <f>-B17</f>
        <v>222</v>
      </c>
      <c r="C35" s="1">
        <f>-C17</f>
        <v>162</v>
      </c>
    </row>
    <row r="36" spans="1:3" ht="12.75">
      <c r="A36" s="93" t="s">
        <v>70</v>
      </c>
      <c r="B36" s="1">
        <v>-1342</v>
      </c>
      <c r="C36" s="1">
        <v>0</v>
      </c>
    </row>
    <row r="37" spans="1:3" ht="12.75">
      <c r="A37" s="93"/>
      <c r="B37" s="92"/>
      <c r="C37" s="92"/>
    </row>
    <row r="38" spans="1:3" ht="12.75">
      <c r="A38" s="94" t="s">
        <v>71</v>
      </c>
      <c r="B38" s="97">
        <f>SUM(B32:B37)</f>
        <v>4932</v>
      </c>
      <c r="C38" s="97">
        <f>SUM(C32:C37)</f>
        <v>162</v>
      </c>
    </row>
    <row r="39" spans="1:3" ht="12.75">
      <c r="A39" s="96"/>
      <c r="B39" s="92"/>
      <c r="C39" s="92"/>
    </row>
    <row r="40" spans="1:3" ht="12.75">
      <c r="A40" s="91" t="s">
        <v>82</v>
      </c>
      <c r="B40" s="92"/>
      <c r="C40" s="92"/>
    </row>
    <row r="41" spans="1:3" ht="12.75">
      <c r="A41" s="93" t="s">
        <v>72</v>
      </c>
      <c r="B41" s="1">
        <v>0</v>
      </c>
      <c r="C41" s="1">
        <v>21278</v>
      </c>
    </row>
    <row r="42" spans="1:3" ht="12.75">
      <c r="A42" s="93" t="s">
        <v>73</v>
      </c>
      <c r="B42" s="1">
        <v>72</v>
      </c>
      <c r="C42" s="1">
        <v>0</v>
      </c>
    </row>
    <row r="43" spans="1:3" ht="12.75">
      <c r="A43" s="93" t="s">
        <v>74</v>
      </c>
      <c r="B43" s="1">
        <v>-1196</v>
      </c>
      <c r="C43" s="1">
        <v>0</v>
      </c>
    </row>
    <row r="44" ht="12.75">
      <c r="A44" s="93"/>
    </row>
    <row r="45" spans="1:3" ht="12.75">
      <c r="A45" s="93"/>
      <c r="B45" s="95"/>
      <c r="C45" s="95"/>
    </row>
    <row r="46" spans="1:3" ht="12.75">
      <c r="A46" s="94" t="s">
        <v>75</v>
      </c>
      <c r="B46" s="97">
        <f>SUM(B41:B45)</f>
        <v>-1124</v>
      </c>
      <c r="C46" s="97">
        <f>SUM(C41:C45)</f>
        <v>21278</v>
      </c>
    </row>
    <row r="47" spans="1:3" ht="12.75">
      <c r="A47" s="96"/>
      <c r="B47" s="92"/>
      <c r="C47" s="92"/>
    </row>
    <row r="48" spans="1:3" ht="12.75">
      <c r="A48" s="91" t="s">
        <v>83</v>
      </c>
      <c r="B48" s="92"/>
      <c r="C48" s="92"/>
    </row>
    <row r="49" spans="1:3" ht="12.75">
      <c r="A49" s="93" t="s">
        <v>258</v>
      </c>
      <c r="B49" s="1">
        <v>8564</v>
      </c>
      <c r="C49" s="1">
        <v>0</v>
      </c>
    </row>
    <row r="50" spans="1:3" ht="12.75">
      <c r="A50" s="93" t="s">
        <v>233</v>
      </c>
      <c r="B50" s="1">
        <v>-343</v>
      </c>
      <c r="C50" s="1">
        <v>0</v>
      </c>
    </row>
    <row r="51" spans="1:3" ht="12.75">
      <c r="A51" s="93" t="s">
        <v>76</v>
      </c>
      <c r="B51" s="1">
        <v>-6054</v>
      </c>
      <c r="C51" s="1">
        <v>0</v>
      </c>
    </row>
    <row r="52" spans="1:3" ht="12.75">
      <c r="A52" s="93" t="s">
        <v>234</v>
      </c>
      <c r="B52" s="1">
        <v>-119</v>
      </c>
      <c r="C52" s="1">
        <v>0</v>
      </c>
    </row>
    <row r="53" spans="1:3" ht="12.75">
      <c r="A53" s="93" t="s">
        <v>235</v>
      </c>
      <c r="B53" s="1">
        <v>-567</v>
      </c>
      <c r="C53" s="1">
        <v>0</v>
      </c>
    </row>
    <row r="54" spans="1:3" ht="12.75">
      <c r="A54" s="93" t="s">
        <v>236</v>
      </c>
      <c r="B54" s="1">
        <v>-42</v>
      </c>
      <c r="C54" s="1">
        <v>0</v>
      </c>
    </row>
    <row r="55" spans="1:3" ht="12.75">
      <c r="A55" s="91"/>
      <c r="B55" s="95"/>
      <c r="C55" s="95"/>
    </row>
    <row r="56" spans="1:3" ht="12.75">
      <c r="A56" s="94" t="s">
        <v>77</v>
      </c>
      <c r="B56" s="97">
        <f>SUM(B49:B55)</f>
        <v>1439</v>
      </c>
      <c r="C56" s="97">
        <f>SUM(C49:C55)</f>
        <v>0</v>
      </c>
    </row>
    <row r="57" spans="1:3" ht="12.75">
      <c r="A57" s="93"/>
      <c r="B57" s="92"/>
      <c r="C57" s="92"/>
    </row>
    <row r="58" spans="1:3" ht="12.75">
      <c r="A58" s="91" t="s">
        <v>78</v>
      </c>
      <c r="B58" s="1">
        <f>+B56+B46+B38</f>
        <v>5247</v>
      </c>
      <c r="C58" s="1">
        <f>+C56+C46+C38</f>
        <v>21440</v>
      </c>
    </row>
    <row r="59" spans="1:3" ht="12.75">
      <c r="A59" s="91" t="s">
        <v>79</v>
      </c>
      <c r="B59" s="1">
        <f>'Balance Sheet'!E19+'Balance Sheet'!E20</f>
        <v>26392</v>
      </c>
      <c r="C59" s="1" t="s">
        <v>33</v>
      </c>
    </row>
    <row r="60" spans="1:3" ht="13.5" thickBot="1">
      <c r="A60" s="91" t="s">
        <v>80</v>
      </c>
      <c r="B60" s="98">
        <f>SUM(B58:B59)</f>
        <v>31639</v>
      </c>
      <c r="C60" s="98">
        <f>SUM(C58:C59)</f>
        <v>21440</v>
      </c>
    </row>
    <row r="61" ht="13.5" thickTop="1"/>
    <row r="62" ht="12.75">
      <c r="A62" s="87" t="s">
        <v>34</v>
      </c>
    </row>
    <row r="63" spans="1:3" ht="12.75">
      <c r="A63" s="41" t="s">
        <v>35</v>
      </c>
      <c r="B63" s="1">
        <f>'Balance Sheet'!C19</f>
        <v>15552</v>
      </c>
      <c r="C63" s="1">
        <v>12457</v>
      </c>
    </row>
    <row r="64" spans="1:3" ht="12.75">
      <c r="A64" s="41" t="s">
        <v>20</v>
      </c>
      <c r="B64" s="1">
        <f>'Balance Sheet'!C20</f>
        <v>16087</v>
      </c>
      <c r="C64" s="1">
        <v>8983</v>
      </c>
    </row>
    <row r="65" spans="2:3" ht="13.5" thickBot="1">
      <c r="B65" s="98">
        <f>SUM(B63:B64)</f>
        <v>31639</v>
      </c>
      <c r="C65" s="98">
        <f>SUM(C63:C64)</f>
        <v>21440</v>
      </c>
    </row>
    <row r="66" spans="1:2" ht="13.5" thickTop="1">
      <c r="A66" s="87" t="s">
        <v>36</v>
      </c>
      <c r="B66" s="1">
        <f>B60-B65</f>
        <v>0</v>
      </c>
    </row>
    <row r="67" ht="12.75">
      <c r="B67" s="1">
        <f>B65-'Balance Sheet'!C19-'Balance Sheet'!C20</f>
        <v>0</v>
      </c>
    </row>
  </sheetData>
  <mergeCells count="4">
    <mergeCell ref="A3:B3"/>
    <mergeCell ref="A4:C4"/>
    <mergeCell ref="A1:C1"/>
    <mergeCell ref="A2:C2"/>
  </mergeCells>
  <printOptions horizontalCentered="1"/>
  <pageMargins left="0.5" right="0.5" top="0.4" bottom="0.57" header="0" footer="0"/>
  <pageSetup fitToHeight="1" fitToWidth="1" horizontalDpi="600" verticalDpi="600" orientation="portrait" pageOrder="overThenDown" paperSize="9" scale="87" r:id="rId1"/>
</worksheet>
</file>

<file path=xl/worksheets/sheet5.xml><?xml version="1.0" encoding="utf-8"?>
<worksheet xmlns="http://schemas.openxmlformats.org/spreadsheetml/2006/main" xmlns:r="http://schemas.openxmlformats.org/officeDocument/2006/relationships">
  <dimension ref="A1:IV343"/>
  <sheetViews>
    <sheetView tabSelected="1" view="pageBreakPreview" zoomScaleSheetLayoutView="100" workbookViewId="0" topLeftCell="A316">
      <selection activeCell="F324" sqref="F324"/>
    </sheetView>
  </sheetViews>
  <sheetFormatPr defaultColWidth="9.140625" defaultRowHeight="12.75"/>
  <cols>
    <col min="1" max="1" width="5.28125" style="5" customWidth="1"/>
    <col min="2" max="2" width="6.28125" style="5" customWidth="1"/>
    <col min="3" max="3" width="21.7109375" style="5" customWidth="1"/>
    <col min="4" max="4" width="11.140625" style="5" customWidth="1"/>
    <col min="5" max="5" width="10.8515625" style="5" customWidth="1"/>
    <col min="6" max="6" width="12.140625" style="5" customWidth="1"/>
    <col min="7" max="7" width="10.28125" style="5" customWidth="1"/>
    <col min="8" max="8" width="13.140625" style="5" customWidth="1"/>
    <col min="9" max="16384" width="9.140625" style="5" customWidth="1"/>
  </cols>
  <sheetData>
    <row r="1" ht="15">
      <c r="A1" s="4" t="s">
        <v>210</v>
      </c>
    </row>
    <row r="4" spans="1:2" s="4" customFormat="1" ht="15">
      <c r="A4" s="4" t="s">
        <v>209</v>
      </c>
      <c r="B4" s="4" t="s">
        <v>208</v>
      </c>
    </row>
    <row r="6" spans="2:11" ht="14.25">
      <c r="B6" s="149" t="s">
        <v>207</v>
      </c>
      <c r="C6" s="149"/>
      <c r="D6" s="148"/>
      <c r="E6" s="148"/>
      <c r="F6" s="148"/>
      <c r="G6" s="148"/>
      <c r="H6" s="148"/>
      <c r="I6" s="6"/>
      <c r="J6" s="6"/>
      <c r="K6" s="6"/>
    </row>
    <row r="7" spans="2:11" ht="14.25">
      <c r="B7" s="148"/>
      <c r="C7" s="148"/>
      <c r="D7" s="148"/>
      <c r="E7" s="148"/>
      <c r="F7" s="148"/>
      <c r="G7" s="148"/>
      <c r="H7" s="148"/>
      <c r="I7" s="6"/>
      <c r="J7" s="6"/>
      <c r="K7" s="6"/>
    </row>
    <row r="8" spans="2:11" ht="14.25">
      <c r="B8" s="148"/>
      <c r="C8" s="148"/>
      <c r="D8" s="148"/>
      <c r="E8" s="148"/>
      <c r="F8" s="148"/>
      <c r="G8" s="148"/>
      <c r="H8" s="148"/>
      <c r="I8" s="6"/>
      <c r="J8" s="6"/>
      <c r="K8" s="6"/>
    </row>
    <row r="9" spans="2:11" ht="14.25">
      <c r="B9" s="148"/>
      <c r="C9" s="148"/>
      <c r="D9" s="148"/>
      <c r="E9" s="148"/>
      <c r="F9" s="148"/>
      <c r="G9" s="148"/>
      <c r="H9" s="148"/>
      <c r="I9" s="6"/>
      <c r="J9" s="6"/>
      <c r="K9" s="6"/>
    </row>
    <row r="10" spans="2:11" ht="14.25">
      <c r="B10" s="148"/>
      <c r="C10" s="148"/>
      <c r="D10" s="148"/>
      <c r="E10" s="148"/>
      <c r="F10" s="148"/>
      <c r="G10" s="148"/>
      <c r="H10" s="148"/>
      <c r="I10" s="6"/>
      <c r="J10" s="6"/>
      <c r="K10" s="6"/>
    </row>
    <row r="11" spans="2:11" ht="14.25">
      <c r="B11" s="148"/>
      <c r="C11" s="148"/>
      <c r="D11" s="148"/>
      <c r="E11" s="148"/>
      <c r="F11" s="148"/>
      <c r="G11" s="148"/>
      <c r="H11" s="148"/>
      <c r="I11" s="6"/>
      <c r="J11" s="6"/>
      <c r="K11" s="6"/>
    </row>
    <row r="13" spans="2:11" ht="14.25">
      <c r="B13" s="148" t="s">
        <v>206</v>
      </c>
      <c r="C13" s="148"/>
      <c r="D13" s="148"/>
      <c r="E13" s="148"/>
      <c r="F13" s="148"/>
      <c r="G13" s="148"/>
      <c r="H13" s="148"/>
      <c r="I13" s="6"/>
      <c r="J13" s="6"/>
      <c r="K13" s="6"/>
    </row>
    <row r="14" spans="2:11" ht="14.25">
      <c r="B14" s="148"/>
      <c r="C14" s="148"/>
      <c r="D14" s="148"/>
      <c r="E14" s="148"/>
      <c r="F14" s="148"/>
      <c r="G14" s="148"/>
      <c r="H14" s="148"/>
      <c r="I14" s="6"/>
      <c r="J14" s="6"/>
      <c r="K14" s="6"/>
    </row>
    <row r="16" spans="1:2" s="4" customFormat="1" ht="15">
      <c r="A16" s="4" t="s">
        <v>205</v>
      </c>
      <c r="B16" s="4" t="s">
        <v>204</v>
      </c>
    </row>
    <row r="18" ht="14.25">
      <c r="B18" s="5" t="s">
        <v>203</v>
      </c>
    </row>
    <row r="19" ht="14.25">
      <c r="B19" s="5" t="s">
        <v>202</v>
      </c>
    </row>
    <row r="22" spans="1:2" s="4" customFormat="1" ht="15">
      <c r="A22" s="4" t="s">
        <v>201</v>
      </c>
      <c r="B22" s="4" t="s">
        <v>200</v>
      </c>
    </row>
    <row r="24" ht="14.25">
      <c r="B24" s="5" t="s">
        <v>199</v>
      </c>
    </row>
    <row r="27" spans="1:2" s="4" customFormat="1" ht="15">
      <c r="A27" s="4" t="s">
        <v>198</v>
      </c>
      <c r="B27" s="4" t="s">
        <v>197</v>
      </c>
    </row>
    <row r="29" ht="14.25">
      <c r="B29" s="5" t="s">
        <v>196</v>
      </c>
    </row>
    <row r="32" spans="1:2" s="4" customFormat="1" ht="15">
      <c r="A32" s="4" t="s">
        <v>195</v>
      </c>
      <c r="B32" s="4" t="s">
        <v>194</v>
      </c>
    </row>
    <row r="34" spans="2:8" ht="14.25">
      <c r="B34" s="148" t="s">
        <v>193</v>
      </c>
      <c r="C34" s="148"/>
      <c r="D34" s="148"/>
      <c r="E34" s="148"/>
      <c r="F34" s="148"/>
      <c r="G34" s="148"/>
      <c r="H34" s="148"/>
    </row>
    <row r="35" spans="2:8" ht="14.25">
      <c r="B35" s="148"/>
      <c r="C35" s="148"/>
      <c r="D35" s="148"/>
      <c r="E35" s="148"/>
      <c r="F35" s="148"/>
      <c r="G35" s="148"/>
      <c r="H35" s="148"/>
    </row>
    <row r="37" spans="1:2" s="4" customFormat="1" ht="15">
      <c r="A37" s="4" t="s">
        <v>192</v>
      </c>
      <c r="B37" s="4" t="s">
        <v>191</v>
      </c>
    </row>
    <row r="39" spans="2:8" ht="14.25">
      <c r="B39" s="148" t="s">
        <v>190</v>
      </c>
      <c r="C39" s="148"/>
      <c r="D39" s="148"/>
      <c r="E39" s="148"/>
      <c r="F39" s="148"/>
      <c r="G39" s="148"/>
      <c r="H39" s="148"/>
    </row>
    <row r="40" spans="2:8" ht="14.25">
      <c r="B40" s="148"/>
      <c r="C40" s="148"/>
      <c r="D40" s="148"/>
      <c r="E40" s="148"/>
      <c r="F40" s="148"/>
      <c r="G40" s="148"/>
      <c r="H40" s="148"/>
    </row>
    <row r="43" spans="1:2" s="4" customFormat="1" ht="15">
      <c r="A43" s="4" t="s">
        <v>189</v>
      </c>
      <c r="B43" s="4" t="s">
        <v>188</v>
      </c>
    </row>
    <row r="45" ht="14.25">
      <c r="B45" s="5" t="s">
        <v>187</v>
      </c>
    </row>
    <row r="47" ht="14.25">
      <c r="B47" s="5" t="s">
        <v>275</v>
      </c>
    </row>
    <row r="48" ht="14.25">
      <c r="B48" s="5" t="s">
        <v>276</v>
      </c>
    </row>
    <row r="52" spans="1:2" s="4" customFormat="1" ht="15">
      <c r="A52" s="4" t="s">
        <v>186</v>
      </c>
      <c r="B52" s="4" t="s">
        <v>185</v>
      </c>
    </row>
    <row r="54" s="4" customFormat="1" ht="15">
      <c r="B54" s="4" t="s">
        <v>184</v>
      </c>
    </row>
    <row r="55" spans="2:8" s="4" customFormat="1" ht="15">
      <c r="B55" s="4" t="s">
        <v>183</v>
      </c>
      <c r="D55" s="152" t="s">
        <v>182</v>
      </c>
      <c r="E55" s="152" t="s">
        <v>181</v>
      </c>
      <c r="F55" s="152" t="s">
        <v>180</v>
      </c>
      <c r="G55" s="152" t="s">
        <v>179</v>
      </c>
      <c r="H55" s="152" t="s">
        <v>178</v>
      </c>
    </row>
    <row r="56" spans="4:8" s="4" customFormat="1" ht="50.25" customHeight="1">
      <c r="D56" s="152"/>
      <c r="E56" s="152"/>
      <c r="F56" s="152"/>
      <c r="G56" s="152"/>
      <c r="H56" s="152"/>
    </row>
    <row r="57" spans="4:8" s="7" customFormat="1" ht="16.5">
      <c r="D57" s="35" t="s">
        <v>5</v>
      </c>
      <c r="E57" s="35" t="s">
        <v>5</v>
      </c>
      <c r="F57" s="35" t="s">
        <v>5</v>
      </c>
      <c r="G57" s="35" t="s">
        <v>5</v>
      </c>
      <c r="H57" s="35" t="s">
        <v>5</v>
      </c>
    </row>
    <row r="58" spans="2:8" ht="14.25">
      <c r="B58" s="147" t="s">
        <v>245</v>
      </c>
      <c r="C58" s="128"/>
      <c r="D58" s="9"/>
      <c r="E58" s="9"/>
      <c r="F58" s="9"/>
      <c r="G58" s="9"/>
      <c r="H58" s="9"/>
    </row>
    <row r="59" spans="1:256" ht="14.25">
      <c r="A59" s="10"/>
      <c r="B59" s="128"/>
      <c r="C59" s="128"/>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2:8" ht="14.25">
      <c r="B60" s="5" t="s">
        <v>0</v>
      </c>
      <c r="D60" s="9"/>
      <c r="E60" s="9"/>
      <c r="F60" s="9"/>
      <c r="G60" s="9"/>
      <c r="H60" s="9"/>
    </row>
    <row r="61" spans="2:8" ht="14.25">
      <c r="B61" s="5" t="s">
        <v>177</v>
      </c>
      <c r="D61" s="9">
        <v>50479</v>
      </c>
      <c r="E61" s="9">
        <v>558</v>
      </c>
      <c r="F61" s="9">
        <f>F63-F62</f>
        <v>1817</v>
      </c>
      <c r="G61" s="9">
        <v>0</v>
      </c>
      <c r="H61" s="9">
        <f>SUM(D61:G61)</f>
        <v>52854</v>
      </c>
    </row>
    <row r="62" spans="2:8" ht="14.25">
      <c r="B62" s="5" t="s">
        <v>176</v>
      </c>
      <c r="D62" s="12">
        <v>0</v>
      </c>
      <c r="E62" s="12">
        <v>0</v>
      </c>
      <c r="F62" s="12">
        <v>618</v>
      </c>
      <c r="G62" s="12">
        <f>-F62</f>
        <v>-618</v>
      </c>
      <c r="H62" s="12">
        <f>SUM(D62:G62)</f>
        <v>0</v>
      </c>
    </row>
    <row r="63" spans="2:8" ht="14.25">
      <c r="B63" s="5" t="s">
        <v>175</v>
      </c>
      <c r="D63" s="13">
        <f>SUM(D61:D62)</f>
        <v>50479</v>
      </c>
      <c r="E63" s="13">
        <f>SUM(E61:E62)</f>
        <v>558</v>
      </c>
      <c r="F63" s="13">
        <v>2435</v>
      </c>
      <c r="G63" s="13">
        <f>SUM(G61:G62)</f>
        <v>-618</v>
      </c>
      <c r="H63" s="13">
        <f>SUM(H61:H62)</f>
        <v>52854</v>
      </c>
    </row>
    <row r="64" spans="4:8" ht="14.25">
      <c r="D64" s="9"/>
      <c r="E64" s="9"/>
      <c r="F64" s="9"/>
      <c r="G64" s="9"/>
      <c r="H64" s="9"/>
    </row>
    <row r="65" spans="2:8" ht="14.25">
      <c r="B65" s="5" t="s">
        <v>174</v>
      </c>
      <c r="D65" s="9"/>
      <c r="E65" s="9"/>
      <c r="F65" s="9"/>
      <c r="G65" s="9"/>
      <c r="H65" s="9"/>
    </row>
    <row r="66" spans="2:8" ht="14.25">
      <c r="B66" s="5" t="s">
        <v>173</v>
      </c>
      <c r="D66" s="9">
        <v>8797</v>
      </c>
      <c r="E66" s="9">
        <v>-277</v>
      </c>
      <c r="F66" s="9">
        <v>440</v>
      </c>
      <c r="G66" s="9"/>
      <c r="H66" s="9">
        <f>SUM(D66:G66)</f>
        <v>8960</v>
      </c>
    </row>
    <row r="67" spans="2:8" ht="14.25">
      <c r="B67" s="5" t="s">
        <v>172</v>
      </c>
      <c r="D67" s="9"/>
      <c r="E67" s="9"/>
      <c r="F67" s="9"/>
      <c r="G67" s="9"/>
      <c r="H67" s="9">
        <v>-273</v>
      </c>
    </row>
    <row r="68" spans="2:8" ht="14.25">
      <c r="B68" s="5" t="s">
        <v>31</v>
      </c>
      <c r="D68" s="9"/>
      <c r="E68" s="9"/>
      <c r="F68" s="9"/>
      <c r="G68" s="9"/>
      <c r="H68" s="12">
        <v>136</v>
      </c>
    </row>
    <row r="69" spans="2:8" ht="14.25">
      <c r="B69" s="5" t="s">
        <v>171</v>
      </c>
      <c r="D69" s="9"/>
      <c r="E69" s="9"/>
      <c r="F69" s="9"/>
      <c r="G69" s="9"/>
      <c r="H69" s="9">
        <f>SUM(H66:H68)</f>
        <v>8823</v>
      </c>
    </row>
    <row r="70" spans="2:8" ht="14.25">
      <c r="B70" s="5" t="s">
        <v>19</v>
      </c>
      <c r="D70" s="9"/>
      <c r="E70" s="9"/>
      <c r="F70" s="9"/>
      <c r="G70" s="9"/>
      <c r="H70" s="12">
        <v>-820</v>
      </c>
    </row>
    <row r="71" spans="2:8" ht="14.25">
      <c r="B71" s="5" t="s">
        <v>219</v>
      </c>
      <c r="D71" s="9"/>
      <c r="E71" s="9"/>
      <c r="F71" s="9"/>
      <c r="G71" s="9"/>
      <c r="H71" s="9">
        <f>SUM(H69:H70)</f>
        <v>8003</v>
      </c>
    </row>
    <row r="72" spans="2:8" ht="14.25">
      <c r="B72" s="5" t="s">
        <v>1</v>
      </c>
      <c r="D72" s="9"/>
      <c r="E72" s="9"/>
      <c r="F72" s="9"/>
      <c r="G72" s="9"/>
      <c r="H72" s="9">
        <v>-2381</v>
      </c>
    </row>
    <row r="73" spans="2:8" ht="14.25">
      <c r="B73" s="5" t="s">
        <v>170</v>
      </c>
      <c r="D73" s="9"/>
      <c r="E73" s="9"/>
      <c r="F73" s="9"/>
      <c r="G73" s="9"/>
      <c r="H73" s="13">
        <f>SUM(H71:H72)</f>
        <v>5622</v>
      </c>
    </row>
    <row r="74" spans="4:8" ht="14.25">
      <c r="D74" s="9"/>
      <c r="E74" s="9"/>
      <c r="F74" s="9"/>
      <c r="G74" s="9"/>
      <c r="H74" s="9"/>
    </row>
    <row r="77" spans="1:2" s="4" customFormat="1" ht="15">
      <c r="A77" s="4" t="s">
        <v>169</v>
      </c>
      <c r="B77" s="4" t="s">
        <v>168</v>
      </c>
    </row>
    <row r="79" spans="2:8" ht="14.25">
      <c r="B79" s="148" t="s">
        <v>167</v>
      </c>
      <c r="C79" s="148"/>
      <c r="D79" s="148"/>
      <c r="E79" s="148"/>
      <c r="F79" s="148"/>
      <c r="G79" s="148"/>
      <c r="H79" s="148"/>
    </row>
    <row r="80" spans="2:8" ht="14.25">
      <c r="B80" s="148"/>
      <c r="C80" s="148"/>
      <c r="D80" s="148"/>
      <c r="E80" s="148"/>
      <c r="F80" s="148"/>
      <c r="G80" s="148"/>
      <c r="H80" s="148"/>
    </row>
    <row r="81" spans="2:8" ht="14.25">
      <c r="B81" s="148"/>
      <c r="C81" s="148"/>
      <c r="D81" s="148"/>
      <c r="E81" s="148"/>
      <c r="F81" s="148"/>
      <c r="G81" s="148"/>
      <c r="H81" s="148"/>
    </row>
    <row r="82" spans="2:8" ht="14.25">
      <c r="B82" s="8"/>
      <c r="C82" s="8"/>
      <c r="D82" s="8"/>
      <c r="E82" s="8"/>
      <c r="F82" s="8"/>
      <c r="G82" s="8"/>
      <c r="H82" s="8"/>
    </row>
    <row r="83" spans="2:8" ht="14.25">
      <c r="B83" s="8"/>
      <c r="C83" s="8"/>
      <c r="D83" s="8"/>
      <c r="E83" s="8"/>
      <c r="F83" s="8"/>
      <c r="G83" s="8"/>
      <c r="H83" s="8"/>
    </row>
    <row r="84" spans="1:2" s="4" customFormat="1" ht="15">
      <c r="A84" s="4" t="s">
        <v>166</v>
      </c>
      <c r="B84" s="4" t="s">
        <v>165</v>
      </c>
    </row>
    <row r="86" spans="2:8" ht="14.25">
      <c r="B86" s="148" t="s">
        <v>164</v>
      </c>
      <c r="C86" s="148"/>
      <c r="D86" s="148"/>
      <c r="E86" s="148"/>
      <c r="F86" s="148"/>
      <c r="G86" s="148"/>
      <c r="H86" s="148"/>
    </row>
    <row r="87" spans="2:8" ht="14.25">
      <c r="B87" s="148"/>
      <c r="C87" s="148"/>
      <c r="D87" s="148"/>
      <c r="E87" s="148"/>
      <c r="F87" s="148"/>
      <c r="G87" s="148"/>
      <c r="H87" s="148"/>
    </row>
    <row r="89" spans="1:2" s="4" customFormat="1" ht="15">
      <c r="A89" s="4" t="s">
        <v>163</v>
      </c>
      <c r="B89" s="4" t="s">
        <v>162</v>
      </c>
    </row>
    <row r="91" ht="14.25">
      <c r="B91" s="5" t="s">
        <v>161</v>
      </c>
    </row>
    <row r="98" spans="1:2" s="4" customFormat="1" ht="15">
      <c r="A98" s="4" t="s">
        <v>160</v>
      </c>
      <c r="B98" s="4" t="s">
        <v>159</v>
      </c>
    </row>
    <row r="100" spans="2:8" ht="14.25">
      <c r="B100" s="128" t="s">
        <v>158</v>
      </c>
      <c r="C100" s="128"/>
      <c r="D100" s="128"/>
      <c r="E100" s="128"/>
      <c r="F100" s="128"/>
      <c r="G100" s="128"/>
      <c r="H100" s="128"/>
    </row>
    <row r="101" spans="2:8" ht="14.25">
      <c r="B101" s="128"/>
      <c r="C101" s="128"/>
      <c r="D101" s="128"/>
      <c r="E101" s="128"/>
      <c r="F101" s="128"/>
      <c r="G101" s="128"/>
      <c r="H101" s="128"/>
    </row>
    <row r="102" spans="2:8" ht="14.25">
      <c r="B102" s="8"/>
      <c r="C102" s="8"/>
      <c r="D102" s="8"/>
      <c r="E102" s="8"/>
      <c r="F102" s="8"/>
      <c r="G102" s="8"/>
      <c r="H102" s="8"/>
    </row>
    <row r="104" spans="1:2" s="4" customFormat="1" ht="15">
      <c r="A104" s="4" t="s">
        <v>157</v>
      </c>
      <c r="B104" s="4" t="s">
        <v>156</v>
      </c>
    </row>
    <row r="106" ht="14.25">
      <c r="B106" s="5" t="s">
        <v>155</v>
      </c>
    </row>
    <row r="109" spans="1:2" s="4" customFormat="1" ht="15">
      <c r="A109" s="14" t="s">
        <v>154</v>
      </c>
      <c r="B109" s="4" t="s">
        <v>153</v>
      </c>
    </row>
    <row r="111" ht="14.25">
      <c r="B111" s="5" t="s">
        <v>152</v>
      </c>
    </row>
    <row r="112" spans="5:8" ht="14.25">
      <c r="E112" s="153" t="s">
        <v>48</v>
      </c>
      <c r="F112" s="153"/>
      <c r="G112" s="135" t="s">
        <v>49</v>
      </c>
      <c r="H112" s="135"/>
    </row>
    <row r="113" spans="5:8" ht="15">
      <c r="E113" s="31" t="s">
        <v>50</v>
      </c>
      <c r="F113" s="31" t="s">
        <v>51</v>
      </c>
      <c r="G113" s="31" t="s">
        <v>52</v>
      </c>
      <c r="H113" s="31" t="s">
        <v>51</v>
      </c>
    </row>
    <row r="114" spans="5:8" ht="15">
      <c r="E114" s="32" t="s">
        <v>53</v>
      </c>
      <c r="F114" s="31" t="s">
        <v>54</v>
      </c>
      <c r="G114" s="32" t="s">
        <v>55</v>
      </c>
      <c r="H114" s="31" t="s">
        <v>54</v>
      </c>
    </row>
    <row r="115" spans="5:8" ht="14.25">
      <c r="E115" s="33"/>
      <c r="F115" s="34" t="s">
        <v>56</v>
      </c>
      <c r="G115" s="33"/>
      <c r="H115" s="34" t="s">
        <v>55</v>
      </c>
    </row>
    <row r="116" spans="5:8" ht="14.25">
      <c r="E116" s="36" t="s">
        <v>239</v>
      </c>
      <c r="F116" s="36" t="s">
        <v>246</v>
      </c>
      <c r="G116" s="101" t="str">
        <f>E116</f>
        <v>31-3-2005</v>
      </c>
      <c r="H116" s="101" t="str">
        <f>F116</f>
        <v>31-3-2004</v>
      </c>
    </row>
    <row r="117" spans="5:8" ht="14.25">
      <c r="E117" s="37" t="s">
        <v>86</v>
      </c>
      <c r="F117" s="37" t="s">
        <v>86</v>
      </c>
      <c r="G117" s="37" t="s">
        <v>86</v>
      </c>
      <c r="H117" s="37" t="s">
        <v>86</v>
      </c>
    </row>
    <row r="118" spans="5:8" ht="14.25">
      <c r="E118" s="15"/>
      <c r="F118" s="15"/>
      <c r="G118" s="15"/>
      <c r="H118" s="15"/>
    </row>
    <row r="119" spans="2:8" ht="14.25">
      <c r="B119" s="5" t="s">
        <v>151</v>
      </c>
      <c r="E119" s="9">
        <v>202</v>
      </c>
      <c r="F119" s="9">
        <v>142</v>
      </c>
      <c r="G119" s="9">
        <v>253</v>
      </c>
      <c r="H119" s="9">
        <v>228</v>
      </c>
    </row>
    <row r="120" spans="3:8" ht="14.25">
      <c r="C120" s="5" t="s">
        <v>143</v>
      </c>
      <c r="E120" s="9"/>
      <c r="F120" s="9"/>
      <c r="G120" s="9"/>
      <c r="H120" s="9"/>
    </row>
    <row r="121" spans="5:8" ht="14.25">
      <c r="E121" s="9"/>
      <c r="F121" s="9"/>
      <c r="G121" s="9"/>
      <c r="H121" s="9"/>
    </row>
    <row r="122" spans="2:8" ht="14.25">
      <c r="B122" s="154" t="s">
        <v>150</v>
      </c>
      <c r="C122" s="155"/>
      <c r="D122" s="155"/>
      <c r="E122" s="9"/>
      <c r="F122" s="9"/>
      <c r="G122" s="9"/>
      <c r="H122" s="9"/>
    </row>
    <row r="123" spans="2:8" ht="14.25">
      <c r="B123" s="155"/>
      <c r="C123" s="155"/>
      <c r="D123" s="155"/>
      <c r="E123" s="9"/>
      <c r="F123" s="9"/>
      <c r="G123" s="9"/>
      <c r="H123" s="9"/>
    </row>
    <row r="124" spans="2:8" ht="15">
      <c r="B124" s="4"/>
      <c r="E124" s="9"/>
      <c r="F124" s="9"/>
      <c r="G124" s="9"/>
      <c r="H124" s="9"/>
    </row>
    <row r="125" spans="2:8" s="16" customFormat="1" ht="14.25">
      <c r="B125" s="16" t="s">
        <v>149</v>
      </c>
      <c r="E125" s="17">
        <v>321</v>
      </c>
      <c r="F125" s="17">
        <v>169</v>
      </c>
      <c r="G125" s="9">
        <v>479</v>
      </c>
      <c r="H125" s="9">
        <v>339</v>
      </c>
    </row>
    <row r="126" spans="3:8" s="16" customFormat="1" ht="14.25">
      <c r="C126" s="16" t="s">
        <v>148</v>
      </c>
      <c r="E126" s="17"/>
      <c r="F126" s="17"/>
      <c r="G126" s="17"/>
      <c r="H126" s="17"/>
    </row>
    <row r="127" spans="5:8" s="16" customFormat="1" ht="14.25">
      <c r="E127" s="17"/>
      <c r="F127" s="17"/>
      <c r="G127" s="17"/>
      <c r="H127" s="17"/>
    </row>
    <row r="128" spans="2:8" s="16" customFormat="1" ht="14.25">
      <c r="B128" s="16" t="s">
        <v>147</v>
      </c>
      <c r="E128" s="17">
        <v>42</v>
      </c>
      <c r="F128" s="17">
        <v>56</v>
      </c>
      <c r="G128" s="9">
        <v>88</v>
      </c>
      <c r="H128" s="9">
        <v>98</v>
      </c>
    </row>
    <row r="129" spans="3:8" s="16" customFormat="1" ht="14.25">
      <c r="C129" s="16" t="s">
        <v>146</v>
      </c>
      <c r="E129" s="17"/>
      <c r="F129" s="17"/>
      <c r="G129" s="17"/>
      <c r="H129" s="17"/>
    </row>
    <row r="130" spans="5:8" s="16" customFormat="1" ht="14.25">
      <c r="E130" s="17"/>
      <c r="F130" s="17"/>
      <c r="G130" s="17"/>
      <c r="H130" s="17"/>
    </row>
    <row r="131" spans="2:8" s="16" customFormat="1" ht="14.25">
      <c r="B131" s="16" t="s">
        <v>145</v>
      </c>
      <c r="E131" s="122">
        <v>0</v>
      </c>
      <c r="F131" s="17">
        <v>34</v>
      </c>
      <c r="G131" s="9">
        <v>1</v>
      </c>
      <c r="H131" s="9">
        <v>34</v>
      </c>
    </row>
    <row r="132" spans="3:8" s="16" customFormat="1" ht="14.25">
      <c r="C132" s="16" t="s">
        <v>143</v>
      </c>
      <c r="E132" s="17"/>
      <c r="F132" s="17"/>
      <c r="G132" s="17"/>
      <c r="H132" s="17"/>
    </row>
    <row r="133" spans="5:8" s="16" customFormat="1" ht="14.25">
      <c r="E133" s="17"/>
      <c r="F133" s="17"/>
      <c r="G133" s="17"/>
      <c r="H133" s="17"/>
    </row>
    <row r="134" spans="2:8" s="16" customFormat="1" ht="14.25">
      <c r="B134" s="16" t="s">
        <v>144</v>
      </c>
      <c r="E134" s="17">
        <v>6</v>
      </c>
      <c r="F134" s="17">
        <v>4</v>
      </c>
      <c r="G134" s="9">
        <v>7</v>
      </c>
      <c r="H134" s="9">
        <v>14</v>
      </c>
    </row>
    <row r="135" spans="2:8" s="16" customFormat="1" ht="14.25">
      <c r="B135" s="18"/>
      <c r="C135" s="16" t="s">
        <v>143</v>
      </c>
      <c r="E135" s="17"/>
      <c r="F135" s="17"/>
      <c r="G135" s="17"/>
      <c r="H135" s="17"/>
    </row>
    <row r="136" spans="2:8" s="16" customFormat="1" ht="14.25">
      <c r="B136" s="19"/>
      <c r="C136" s="19"/>
      <c r="E136" s="17"/>
      <c r="F136" s="17"/>
      <c r="G136" s="17"/>
      <c r="H136" s="17"/>
    </row>
    <row r="137" spans="2:8" s="16" customFormat="1" ht="14.25">
      <c r="B137" s="19" t="s">
        <v>142</v>
      </c>
      <c r="C137" s="19"/>
      <c r="E137" s="122">
        <v>0</v>
      </c>
      <c r="F137" s="122">
        <v>0</v>
      </c>
      <c r="G137" s="122">
        <f>E137</f>
        <v>0</v>
      </c>
      <c r="H137" s="9">
        <v>1</v>
      </c>
    </row>
    <row r="138" spans="2:3" s="16" customFormat="1" ht="14.25">
      <c r="B138" s="19"/>
      <c r="C138" s="19" t="s">
        <v>141</v>
      </c>
    </row>
    <row r="139" spans="2:3" s="16" customFormat="1" ht="14.25">
      <c r="B139" s="19"/>
      <c r="C139" s="19"/>
    </row>
    <row r="140" spans="2:8" s="16" customFormat="1" ht="14.25">
      <c r="B140" s="148" t="s">
        <v>140</v>
      </c>
      <c r="C140" s="148"/>
      <c r="D140" s="148"/>
      <c r="E140" s="148"/>
      <c r="F140" s="148"/>
      <c r="G140" s="148"/>
      <c r="H140" s="148"/>
    </row>
    <row r="141" spans="2:8" s="16" customFormat="1" ht="14.25">
      <c r="B141" s="148"/>
      <c r="C141" s="148"/>
      <c r="D141" s="148"/>
      <c r="E141" s="148"/>
      <c r="F141" s="148"/>
      <c r="G141" s="148"/>
      <c r="H141" s="148"/>
    </row>
    <row r="142" spans="2:3" s="16" customFormat="1" ht="14.25">
      <c r="B142" s="20"/>
      <c r="C142" s="19"/>
    </row>
    <row r="143" spans="2:8" s="16" customFormat="1" ht="14.25">
      <c r="B143" s="147" t="s">
        <v>139</v>
      </c>
      <c r="C143" s="128"/>
      <c r="D143" s="128"/>
      <c r="E143" s="128"/>
      <c r="F143" s="128"/>
      <c r="G143" s="128"/>
      <c r="H143" s="128"/>
    </row>
    <row r="144" spans="2:8" s="16" customFormat="1" ht="14.25">
      <c r="B144" s="128"/>
      <c r="C144" s="128"/>
      <c r="D144" s="128"/>
      <c r="E144" s="128"/>
      <c r="F144" s="128"/>
      <c r="G144" s="128"/>
      <c r="H144" s="128"/>
    </row>
    <row r="145" s="16" customFormat="1" ht="14.25">
      <c r="B145" s="19"/>
    </row>
    <row r="146" s="16" customFormat="1" ht="14.25">
      <c r="B146" s="19"/>
    </row>
    <row r="147" spans="1:8" s="16" customFormat="1" ht="14.25">
      <c r="A147" s="158" t="s">
        <v>138</v>
      </c>
      <c r="B147" s="128"/>
      <c r="C147" s="128"/>
      <c r="D147" s="128"/>
      <c r="E147" s="128"/>
      <c r="F147" s="128"/>
      <c r="G147" s="128"/>
      <c r="H147" s="128"/>
    </row>
    <row r="148" spans="1:8" s="16" customFormat="1" ht="14.25">
      <c r="A148" s="128"/>
      <c r="B148" s="128"/>
      <c r="C148" s="128"/>
      <c r="D148" s="128"/>
      <c r="E148" s="128"/>
      <c r="F148" s="128"/>
      <c r="G148" s="128"/>
      <c r="H148" s="128"/>
    </row>
    <row r="149" s="16" customFormat="1" ht="14.25">
      <c r="B149" s="19"/>
    </row>
    <row r="150" spans="1:8" s="22" customFormat="1" ht="15">
      <c r="A150" s="21" t="s">
        <v>137</v>
      </c>
      <c r="B150" s="156" t="s">
        <v>136</v>
      </c>
      <c r="C150" s="157"/>
      <c r="D150" s="157"/>
      <c r="E150" s="157"/>
      <c r="F150" s="157"/>
      <c r="G150" s="157"/>
      <c r="H150" s="157"/>
    </row>
    <row r="151" s="107" customFormat="1" ht="15"/>
    <row r="152" s="107" customFormat="1" ht="15">
      <c r="B152" s="107" t="s">
        <v>262</v>
      </c>
    </row>
    <row r="153" s="107" customFormat="1" ht="15">
      <c r="B153" s="107" t="s">
        <v>277</v>
      </c>
    </row>
    <row r="154" s="107" customFormat="1" ht="15"/>
    <row r="155" spans="2:7" s="110" customFormat="1" ht="12.75" customHeight="1">
      <c r="B155" s="111"/>
      <c r="D155" s="127" t="s">
        <v>48</v>
      </c>
      <c r="E155" s="127"/>
      <c r="F155" s="127" t="s">
        <v>49</v>
      </c>
      <c r="G155" s="127"/>
    </row>
    <row r="156" spans="2:7" s="110" customFormat="1" ht="13.5">
      <c r="B156" s="112"/>
      <c r="D156" s="31" t="s">
        <v>50</v>
      </c>
      <c r="E156" s="31" t="s">
        <v>51</v>
      </c>
      <c r="F156" s="31" t="s">
        <v>52</v>
      </c>
      <c r="G156" s="31" t="s">
        <v>51</v>
      </c>
    </row>
    <row r="157" spans="2:7" s="110" customFormat="1" ht="13.5">
      <c r="B157" s="113"/>
      <c r="D157" s="32" t="s">
        <v>53</v>
      </c>
      <c r="E157" s="31" t="s">
        <v>54</v>
      </c>
      <c r="F157" s="32" t="s">
        <v>55</v>
      </c>
      <c r="G157" s="117" t="s">
        <v>54</v>
      </c>
    </row>
    <row r="158" spans="2:7" s="110" customFormat="1" ht="15" customHeight="1">
      <c r="B158" s="112"/>
      <c r="D158" s="114"/>
      <c r="E158" s="32" t="s">
        <v>56</v>
      </c>
      <c r="F158" s="114"/>
      <c r="G158" s="32" t="s">
        <v>55</v>
      </c>
    </row>
    <row r="159" spans="2:7" s="110" customFormat="1" ht="13.5">
      <c r="B159" s="112"/>
      <c r="D159" s="115" t="s">
        <v>239</v>
      </c>
      <c r="E159" s="115" t="s">
        <v>246</v>
      </c>
      <c r="F159" s="116" t="str">
        <f>D159</f>
        <v>31-3-2005</v>
      </c>
      <c r="G159" s="116" t="str">
        <f>E159</f>
        <v>31-3-2004</v>
      </c>
    </row>
    <row r="160" spans="2:7" s="110" customFormat="1" ht="13.5">
      <c r="B160" s="112"/>
      <c r="D160" s="31" t="s">
        <v>5</v>
      </c>
      <c r="E160" s="31" t="s">
        <v>5</v>
      </c>
      <c r="F160" s="31" t="s">
        <v>5</v>
      </c>
      <c r="G160" s="31" t="s">
        <v>5</v>
      </c>
    </row>
    <row r="161" spans="2:7" s="41" customFormat="1" ht="12.75">
      <c r="B161" s="48"/>
      <c r="D161" s="48"/>
      <c r="E161" s="48"/>
      <c r="G161" s="44"/>
    </row>
    <row r="162" spans="2:7" s="41" customFormat="1" ht="12.75">
      <c r="B162" s="41" t="s">
        <v>0</v>
      </c>
      <c r="D162" s="1">
        <v>33726</v>
      </c>
      <c r="E162" s="1">
        <v>17818</v>
      </c>
      <c r="F162" s="1">
        <v>52854</v>
      </c>
      <c r="G162" s="1">
        <v>42305</v>
      </c>
    </row>
    <row r="163" spans="2:7" s="41" customFormat="1" ht="12.75">
      <c r="B163" s="41" t="s">
        <v>46</v>
      </c>
      <c r="D163" s="2">
        <v>-25527</v>
      </c>
      <c r="E163" s="2">
        <v>-13138</v>
      </c>
      <c r="F163" s="2">
        <v>-39767</v>
      </c>
      <c r="G163" s="2">
        <v>-33909</v>
      </c>
    </row>
    <row r="164" spans="4:7" s="41" customFormat="1" ht="12.75">
      <c r="D164" s="54"/>
      <c r="E164" s="54"/>
      <c r="F164" s="54"/>
      <c r="G164" s="3"/>
    </row>
    <row r="165" spans="2:7" s="41" customFormat="1" ht="12.75">
      <c r="B165" s="41" t="s">
        <v>47</v>
      </c>
      <c r="D165" s="53">
        <f>SUM(D162:D164)</f>
        <v>8199</v>
      </c>
      <c r="E165" s="53">
        <f>SUM(E162:E164)</f>
        <v>4680</v>
      </c>
      <c r="F165" s="53">
        <f>SUM(F162:F164)</f>
        <v>13087</v>
      </c>
      <c r="G165" s="53">
        <f>SUM(G162:G164)</f>
        <v>8396</v>
      </c>
    </row>
    <row r="166" spans="4:7" s="41" customFormat="1" ht="12.75">
      <c r="D166" s="53"/>
      <c r="E166" s="53"/>
      <c r="F166" s="53"/>
      <c r="G166" s="53"/>
    </row>
    <row r="167" spans="2:7" s="41" customFormat="1" ht="12.75">
      <c r="B167" s="41" t="s">
        <v>16</v>
      </c>
      <c r="D167" s="1">
        <v>-3137</v>
      </c>
      <c r="E167" s="1">
        <v>-2642</v>
      </c>
      <c r="F167" s="1">
        <v>-5195</v>
      </c>
      <c r="G167" s="1">
        <v>-4507</v>
      </c>
    </row>
    <row r="168" spans="2:7" s="41" customFormat="1" ht="12.75">
      <c r="B168" s="41" t="s">
        <v>17</v>
      </c>
      <c r="D168" s="2">
        <v>618</v>
      </c>
      <c r="E168" s="2">
        <v>337</v>
      </c>
      <c r="F168" s="2">
        <v>931</v>
      </c>
      <c r="G168" s="2">
        <v>422</v>
      </c>
    </row>
    <row r="169" spans="4:7" s="41" customFormat="1" ht="12.75">
      <c r="D169" s="54"/>
      <c r="E169" s="54"/>
      <c r="F169" s="54"/>
      <c r="G169" s="3"/>
    </row>
    <row r="170" spans="2:7" s="41" customFormat="1" ht="12.75">
      <c r="B170" s="41" t="s">
        <v>18</v>
      </c>
      <c r="D170" s="53">
        <f>SUM(D165:D169)</f>
        <v>5680</v>
      </c>
      <c r="E170" s="53">
        <f>SUM(E165:E169)</f>
        <v>2375</v>
      </c>
      <c r="F170" s="53">
        <f>SUM(F165:F169)</f>
        <v>8823</v>
      </c>
      <c r="G170" s="53">
        <f>SUM(G165:G169)</f>
        <v>4311</v>
      </c>
    </row>
    <row r="171" spans="4:7" s="41" customFormat="1" ht="12.75">
      <c r="D171" s="53"/>
      <c r="E171" s="53"/>
      <c r="F171" s="53"/>
      <c r="G171" s="53"/>
    </row>
    <row r="172" spans="2:7" s="41" customFormat="1" ht="12.75">
      <c r="B172" s="41" t="s">
        <v>40</v>
      </c>
      <c r="D172" s="1">
        <v>0</v>
      </c>
      <c r="E172" s="1">
        <v>-682</v>
      </c>
      <c r="F172" s="1">
        <f>D172</f>
        <v>0</v>
      </c>
      <c r="G172" s="1">
        <v>-802</v>
      </c>
    </row>
    <row r="173" spans="2:7" s="41" customFormat="1" ht="12.75">
      <c r="B173" s="41" t="s">
        <v>249</v>
      </c>
      <c r="D173" s="52">
        <v>0</v>
      </c>
      <c r="E173" s="52">
        <v>0</v>
      </c>
      <c r="F173" s="52">
        <v>0</v>
      </c>
      <c r="G173" s="2">
        <v>-15036</v>
      </c>
    </row>
    <row r="174" spans="2:7" s="41" customFormat="1" ht="12.75">
      <c r="B174" s="41" t="s">
        <v>19</v>
      </c>
      <c r="D174" s="1">
        <f>-366-99</f>
        <v>-465</v>
      </c>
      <c r="E174" s="1">
        <v>-601</v>
      </c>
      <c r="F174" s="1">
        <f>-623-197</f>
        <v>-820</v>
      </c>
      <c r="G174" s="1">
        <v>-1006</v>
      </c>
    </row>
    <row r="175" spans="2:7" s="41" customFormat="1" ht="12.75">
      <c r="B175" s="41" t="s">
        <v>248</v>
      </c>
      <c r="D175" s="1">
        <v>0</v>
      </c>
      <c r="E175" s="1">
        <v>176</v>
      </c>
      <c r="F175" s="1">
        <v>0</v>
      </c>
      <c r="G175" s="1">
        <v>176</v>
      </c>
    </row>
    <row r="176" spans="4:7" s="41" customFormat="1" ht="12.75">
      <c r="D176" s="54"/>
      <c r="E176" s="54"/>
      <c r="F176" s="54"/>
      <c r="G176" s="3"/>
    </row>
    <row r="177" spans="2:7" s="41" customFormat="1" ht="12.75">
      <c r="B177" s="41" t="s">
        <v>265</v>
      </c>
      <c r="D177" s="52">
        <f>SUM(D170:D176)</f>
        <v>5215</v>
      </c>
      <c r="E177" s="52">
        <f>SUM(E170:E176)</f>
        <v>1268</v>
      </c>
      <c r="F177" s="52">
        <f>SUM(F170:F176)</f>
        <v>8003</v>
      </c>
      <c r="G177" s="52">
        <f>SUM(G170:G176)</f>
        <v>-12357</v>
      </c>
    </row>
    <row r="178" spans="4:7" s="41" customFormat="1" ht="12.75" customHeight="1">
      <c r="D178" s="52"/>
      <c r="E178" s="52"/>
      <c r="F178" s="52"/>
      <c r="G178" s="2"/>
    </row>
    <row r="179" spans="2:7" s="41" customFormat="1" ht="12.75">
      <c r="B179" s="41" t="s">
        <v>1</v>
      </c>
      <c r="D179" s="2">
        <v>-1541</v>
      </c>
      <c r="E179" s="2">
        <v>-476</v>
      </c>
      <c r="F179" s="2">
        <v>-2381</v>
      </c>
      <c r="G179" s="2">
        <v>-771</v>
      </c>
    </row>
    <row r="180" spans="4:7" s="41" customFormat="1" ht="12.75">
      <c r="D180" s="54"/>
      <c r="E180" s="54"/>
      <c r="F180" s="54"/>
      <c r="G180" s="3"/>
    </row>
    <row r="181" spans="2:7" s="41" customFormat="1" ht="12.75">
      <c r="B181" s="41" t="s">
        <v>88</v>
      </c>
      <c r="D181" s="73">
        <f>SUM(D177:D180)</f>
        <v>3674</v>
      </c>
      <c r="E181" s="73">
        <f>SUM(E177:E180)</f>
        <v>792</v>
      </c>
      <c r="F181" s="73">
        <f>SUM(F177:F180)</f>
        <v>5622</v>
      </c>
      <c r="G181" s="73">
        <f>SUM(G177:G180)</f>
        <v>-13128</v>
      </c>
    </row>
    <row r="182" s="107" customFormat="1" ht="15"/>
    <row r="183" s="108" customFormat="1" ht="8.25" customHeight="1">
      <c r="B183" s="109"/>
    </row>
    <row r="184" spans="2:8" s="16" customFormat="1" ht="14.25" customHeight="1">
      <c r="B184" s="148" t="s">
        <v>278</v>
      </c>
      <c r="C184" s="159"/>
      <c r="D184" s="159"/>
      <c r="E184" s="159"/>
      <c r="F184" s="159"/>
      <c r="G184" s="159"/>
      <c r="H184" s="159"/>
    </row>
    <row r="185" spans="2:8" s="16" customFormat="1" ht="14.25">
      <c r="B185" s="159"/>
      <c r="C185" s="159"/>
      <c r="D185" s="159"/>
      <c r="E185" s="159"/>
      <c r="F185" s="159"/>
      <c r="G185" s="159"/>
      <c r="H185" s="159"/>
    </row>
    <row r="186" spans="2:8" s="16" customFormat="1" ht="14.25">
      <c r="B186" s="159"/>
      <c r="C186" s="159"/>
      <c r="D186" s="159"/>
      <c r="E186" s="159"/>
      <c r="F186" s="159"/>
      <c r="G186" s="159"/>
      <c r="H186" s="159"/>
    </row>
    <row r="187" spans="2:8" s="16" customFormat="1" ht="14.25">
      <c r="B187" s="159"/>
      <c r="C187" s="159"/>
      <c r="D187" s="159"/>
      <c r="E187" s="159"/>
      <c r="F187" s="159"/>
      <c r="G187" s="159"/>
      <c r="H187" s="159"/>
    </row>
    <row r="188" spans="2:8" s="16" customFormat="1" ht="14.25">
      <c r="B188" s="159"/>
      <c r="C188" s="159"/>
      <c r="D188" s="159"/>
      <c r="E188" s="159"/>
      <c r="F188" s="159"/>
      <c r="G188" s="159"/>
      <c r="H188" s="159"/>
    </row>
    <row r="189" spans="2:8" s="16" customFormat="1" ht="14.25">
      <c r="B189" s="159"/>
      <c r="C189" s="159"/>
      <c r="D189" s="159"/>
      <c r="E189" s="159"/>
      <c r="F189" s="159"/>
      <c r="G189" s="159"/>
      <c r="H189" s="159"/>
    </row>
    <row r="190" spans="2:8" s="16" customFormat="1" ht="14.25">
      <c r="B190" s="159"/>
      <c r="C190" s="159"/>
      <c r="D190" s="159"/>
      <c r="E190" s="159"/>
      <c r="F190" s="159"/>
      <c r="G190" s="159"/>
      <c r="H190" s="159"/>
    </row>
    <row r="191" spans="2:8" s="16" customFormat="1" ht="14.25">
      <c r="B191" s="159"/>
      <c r="C191" s="159"/>
      <c r="D191" s="159"/>
      <c r="E191" s="159"/>
      <c r="F191" s="159"/>
      <c r="G191" s="159"/>
      <c r="H191" s="159"/>
    </row>
    <row r="192" spans="2:8" s="16" customFormat="1" ht="14.25">
      <c r="B192" s="159"/>
      <c r="C192" s="159"/>
      <c r="D192" s="159"/>
      <c r="E192" s="159"/>
      <c r="F192" s="159"/>
      <c r="G192" s="159"/>
      <c r="H192" s="159"/>
    </row>
    <row r="193" spans="2:8" s="16" customFormat="1" ht="14.25">
      <c r="B193" s="159"/>
      <c r="C193" s="159"/>
      <c r="D193" s="159"/>
      <c r="E193" s="159"/>
      <c r="F193" s="159"/>
      <c r="G193" s="159"/>
      <c r="H193" s="159"/>
    </row>
    <row r="194" spans="2:8" s="16" customFormat="1" ht="14.25">
      <c r="B194" s="159"/>
      <c r="C194" s="159"/>
      <c r="D194" s="159"/>
      <c r="E194" s="159"/>
      <c r="F194" s="159"/>
      <c r="G194" s="159"/>
      <c r="H194" s="159"/>
    </row>
    <row r="195" spans="2:8" s="16" customFormat="1" ht="14.25">
      <c r="B195" s="159"/>
      <c r="C195" s="159"/>
      <c r="D195" s="159"/>
      <c r="E195" s="159"/>
      <c r="F195" s="159"/>
      <c r="G195" s="159"/>
      <c r="H195" s="159"/>
    </row>
    <row r="196" spans="2:8" s="16" customFormat="1" ht="14.25">
      <c r="B196" s="159"/>
      <c r="C196" s="159"/>
      <c r="D196" s="159"/>
      <c r="E196" s="159"/>
      <c r="F196" s="159"/>
      <c r="G196" s="159"/>
      <c r="H196" s="159"/>
    </row>
    <row r="197" spans="2:8" s="16" customFormat="1" ht="14.25">
      <c r="B197" s="8"/>
      <c r="C197" s="8"/>
      <c r="D197" s="8"/>
      <c r="E197" s="8"/>
      <c r="F197" s="8"/>
      <c r="G197" s="8"/>
      <c r="H197" s="8"/>
    </row>
    <row r="198" spans="2:8" s="16" customFormat="1" ht="14.25">
      <c r="B198" s="8"/>
      <c r="C198" s="8"/>
      <c r="D198" s="8"/>
      <c r="E198" s="8"/>
      <c r="F198" s="8"/>
      <c r="G198" s="8"/>
      <c r="H198" s="8"/>
    </row>
    <row r="199" spans="1:3" s="22" customFormat="1" ht="15">
      <c r="A199" s="22" t="s">
        <v>135</v>
      </c>
      <c r="B199" s="4" t="s">
        <v>221</v>
      </c>
      <c r="C199" s="23"/>
    </row>
    <row r="200" spans="2:3" s="16" customFormat="1" ht="14.25">
      <c r="B200" s="19"/>
      <c r="C200" s="19"/>
    </row>
    <row r="201" spans="2:8" s="16" customFormat="1" ht="14.25" customHeight="1">
      <c r="B201" s="148" t="s">
        <v>279</v>
      </c>
      <c r="C201" s="159"/>
      <c r="D201" s="159"/>
      <c r="E201" s="159"/>
      <c r="F201" s="159"/>
      <c r="G201" s="159"/>
      <c r="H201" s="159"/>
    </row>
    <row r="202" spans="2:8" s="16" customFormat="1" ht="14.25">
      <c r="B202" s="159"/>
      <c r="C202" s="159"/>
      <c r="D202" s="159"/>
      <c r="E202" s="159"/>
      <c r="F202" s="159"/>
      <c r="G202" s="159"/>
      <c r="H202" s="159"/>
    </row>
    <row r="203" spans="2:8" s="16" customFormat="1" ht="14.25">
      <c r="B203" s="159"/>
      <c r="C203" s="159"/>
      <c r="D203" s="159"/>
      <c r="E203" s="159"/>
      <c r="F203" s="159"/>
      <c r="G203" s="159"/>
      <c r="H203" s="159"/>
    </row>
    <row r="204" spans="2:8" s="16" customFormat="1" ht="14.25">
      <c r="B204" s="159"/>
      <c r="C204" s="159"/>
      <c r="D204" s="159"/>
      <c r="E204" s="159"/>
      <c r="F204" s="159"/>
      <c r="G204" s="159"/>
      <c r="H204" s="159"/>
    </row>
    <row r="205" spans="2:8" s="16" customFormat="1" ht="14.25">
      <c r="B205" s="159"/>
      <c r="C205" s="159"/>
      <c r="D205" s="159"/>
      <c r="E205" s="159"/>
      <c r="F205" s="159"/>
      <c r="G205" s="159"/>
      <c r="H205" s="159"/>
    </row>
    <row r="206" spans="2:8" s="16" customFormat="1" ht="14.25">
      <c r="B206" s="159"/>
      <c r="C206" s="159"/>
      <c r="D206" s="159"/>
      <c r="E206" s="159"/>
      <c r="F206" s="159"/>
      <c r="G206" s="159"/>
      <c r="H206" s="159"/>
    </row>
    <row r="207" spans="2:8" s="16" customFormat="1" ht="14.25">
      <c r="B207" s="159"/>
      <c r="C207" s="159"/>
      <c r="D207" s="159"/>
      <c r="E207" s="159"/>
      <c r="F207" s="159"/>
      <c r="G207" s="159"/>
      <c r="H207" s="159"/>
    </row>
    <row r="208" spans="2:8" s="16" customFormat="1" ht="14.25">
      <c r="B208" s="159"/>
      <c r="C208" s="159"/>
      <c r="D208" s="159"/>
      <c r="E208" s="159"/>
      <c r="F208" s="159"/>
      <c r="G208" s="159"/>
      <c r="H208" s="159"/>
    </row>
    <row r="209" spans="2:8" s="16" customFormat="1" ht="14.25">
      <c r="B209" s="123"/>
      <c r="C209" s="123"/>
      <c r="D209" s="123"/>
      <c r="E209" s="123"/>
      <c r="F209" s="123"/>
      <c r="G209" s="123"/>
      <c r="H209" s="123"/>
    </row>
    <row r="210" spans="2:8" s="16" customFormat="1" ht="14.25">
      <c r="B210" s="118"/>
      <c r="C210" s="118"/>
      <c r="D210" s="119"/>
      <c r="E210" s="119"/>
      <c r="F210" s="119"/>
      <c r="G210" s="119"/>
      <c r="H210" s="119"/>
    </row>
    <row r="211" spans="1:8" s="22" customFormat="1" ht="15">
      <c r="A211" s="22" t="s">
        <v>134</v>
      </c>
      <c r="B211" s="120" t="s">
        <v>133</v>
      </c>
      <c r="C211" s="120"/>
      <c r="D211" s="121"/>
      <c r="E211" s="121"/>
      <c r="F211" s="121"/>
      <c r="G211" s="121"/>
      <c r="H211" s="121"/>
    </row>
    <row r="212" spans="2:8" s="16" customFormat="1" ht="14.25">
      <c r="B212" s="118"/>
      <c r="C212" s="118"/>
      <c r="D212" s="119"/>
      <c r="E212" s="119"/>
      <c r="F212" s="119"/>
      <c r="G212" s="119"/>
      <c r="H212" s="119"/>
    </row>
    <row r="213" spans="2:8" s="16" customFormat="1" ht="14.25">
      <c r="B213" s="160" t="s">
        <v>266</v>
      </c>
      <c r="C213" s="161"/>
      <c r="D213" s="161"/>
      <c r="E213" s="161"/>
      <c r="F213" s="161"/>
      <c r="G213" s="161"/>
      <c r="H213" s="161"/>
    </row>
    <row r="214" spans="2:8" s="16" customFormat="1" ht="14.25">
      <c r="B214" s="161"/>
      <c r="C214" s="161"/>
      <c r="D214" s="161"/>
      <c r="E214" s="161"/>
      <c r="F214" s="161"/>
      <c r="G214" s="161"/>
      <c r="H214" s="161"/>
    </row>
    <row r="215" spans="2:8" s="16" customFormat="1" ht="14.25">
      <c r="B215" s="161"/>
      <c r="C215" s="161"/>
      <c r="D215" s="161"/>
      <c r="E215" s="161"/>
      <c r="F215" s="161"/>
      <c r="G215" s="161"/>
      <c r="H215" s="161"/>
    </row>
    <row r="216" spans="2:8" s="16" customFormat="1" ht="14.25">
      <c r="B216" s="161"/>
      <c r="C216" s="161"/>
      <c r="D216" s="161"/>
      <c r="E216" s="161"/>
      <c r="F216" s="161"/>
      <c r="G216" s="161"/>
      <c r="H216" s="161"/>
    </row>
    <row r="217" spans="2:8" s="16" customFormat="1" ht="14.25">
      <c r="B217" s="161"/>
      <c r="C217" s="161"/>
      <c r="D217" s="161"/>
      <c r="E217" s="161"/>
      <c r="F217" s="161"/>
      <c r="G217" s="161"/>
      <c r="H217" s="161"/>
    </row>
    <row r="218" spans="2:8" s="16" customFormat="1" ht="14.25">
      <c r="B218" s="161"/>
      <c r="C218" s="161"/>
      <c r="D218" s="161"/>
      <c r="E218" s="161"/>
      <c r="F218" s="161"/>
      <c r="G218" s="161"/>
      <c r="H218" s="161"/>
    </row>
    <row r="219" spans="2:8" s="16" customFormat="1" ht="14.25">
      <c r="B219" s="159"/>
      <c r="C219" s="159"/>
      <c r="D219" s="159"/>
      <c r="E219" s="159"/>
      <c r="F219" s="159"/>
      <c r="G219" s="159"/>
      <c r="H219" s="159"/>
    </row>
    <row r="220" spans="2:8" s="16" customFormat="1" ht="14.25">
      <c r="B220" s="159"/>
      <c r="C220" s="159"/>
      <c r="D220" s="159"/>
      <c r="E220" s="159"/>
      <c r="F220" s="159"/>
      <c r="G220" s="159"/>
      <c r="H220" s="159"/>
    </row>
    <row r="221" spans="2:8" s="16" customFormat="1" ht="14.25">
      <c r="B221" s="6"/>
      <c r="C221" s="6"/>
      <c r="D221" s="6"/>
      <c r="E221" s="6"/>
      <c r="F221" s="6"/>
      <c r="G221" s="6"/>
      <c r="H221" s="6"/>
    </row>
    <row r="222" spans="2:8" s="16" customFormat="1" ht="14.25">
      <c r="B222" s="6"/>
      <c r="C222" s="6"/>
      <c r="D222" s="6"/>
      <c r="E222" s="6"/>
      <c r="F222" s="6"/>
      <c r="G222" s="6"/>
      <c r="H222" s="6"/>
    </row>
    <row r="223" spans="1:2" s="22" customFormat="1" ht="15">
      <c r="A223" s="22" t="s">
        <v>132</v>
      </c>
      <c r="B223" s="22" t="s">
        <v>131</v>
      </c>
    </row>
    <row r="224" s="16" customFormat="1" ht="14.25"/>
    <row r="225" s="16" customFormat="1" ht="14.25">
      <c r="B225" s="16" t="s">
        <v>130</v>
      </c>
    </row>
    <row r="226" s="16" customFormat="1" ht="14.25"/>
    <row r="227" s="16" customFormat="1" ht="14.25"/>
    <row r="228" s="16" customFormat="1" ht="14.25"/>
    <row r="229" spans="1:8" s="16" customFormat="1" ht="15">
      <c r="A229" s="22" t="s">
        <v>129</v>
      </c>
      <c r="B229" s="22" t="s">
        <v>128</v>
      </c>
      <c r="C229" s="22"/>
      <c r="D229" s="22"/>
      <c r="E229" s="22"/>
      <c r="F229" s="22"/>
      <c r="G229" s="22"/>
      <c r="H229" s="22"/>
    </row>
    <row r="230" spans="5:8" s="16" customFormat="1" ht="14.25">
      <c r="E230" s="153" t="s">
        <v>48</v>
      </c>
      <c r="F230" s="153"/>
      <c r="G230" s="153" t="s">
        <v>49</v>
      </c>
      <c r="H230" s="153"/>
    </row>
    <row r="231" spans="5:8" s="16" customFormat="1" ht="14.25">
      <c r="E231" s="33" t="s">
        <v>50</v>
      </c>
      <c r="F231" s="33" t="s">
        <v>51</v>
      </c>
      <c r="G231" s="33" t="s">
        <v>52</v>
      </c>
      <c r="H231" s="33" t="s">
        <v>51</v>
      </c>
    </row>
    <row r="232" spans="5:8" s="16" customFormat="1" ht="14.25">
      <c r="E232" s="34" t="s">
        <v>53</v>
      </c>
      <c r="F232" s="33" t="s">
        <v>54</v>
      </c>
      <c r="G232" s="34" t="s">
        <v>55</v>
      </c>
      <c r="H232" s="33" t="s">
        <v>54</v>
      </c>
    </row>
    <row r="233" spans="1:8" s="22" customFormat="1" ht="15">
      <c r="A233" s="16"/>
      <c r="B233" s="16"/>
      <c r="C233" s="16"/>
      <c r="D233" s="16"/>
      <c r="E233" s="33"/>
      <c r="F233" s="34" t="s">
        <v>56</v>
      </c>
      <c r="G233" s="33"/>
      <c r="H233" s="34" t="s">
        <v>55</v>
      </c>
    </row>
    <row r="234" spans="2:8" s="16" customFormat="1" ht="14.25">
      <c r="B234" s="24"/>
      <c r="C234" s="24"/>
      <c r="E234" s="36" t="s">
        <v>239</v>
      </c>
      <c r="F234" s="36" t="s">
        <v>246</v>
      </c>
      <c r="G234" s="101" t="str">
        <f>E234</f>
        <v>31-3-2005</v>
      </c>
      <c r="H234" s="101" t="str">
        <f>F234</f>
        <v>31-3-2004</v>
      </c>
    </row>
    <row r="235" spans="5:8" s="16" customFormat="1" ht="14.25">
      <c r="E235" s="37" t="s">
        <v>86</v>
      </c>
      <c r="F235" s="37" t="s">
        <v>86</v>
      </c>
      <c r="G235" s="37" t="s">
        <v>86</v>
      </c>
      <c r="H235" s="37" t="s">
        <v>86</v>
      </c>
    </row>
    <row r="236" s="16" customFormat="1" ht="14.25"/>
    <row r="237" spans="2:8" s="16" customFormat="1" ht="15" thickBot="1">
      <c r="B237" s="16" t="s">
        <v>127</v>
      </c>
      <c r="E237" s="106">
        <f>-'Income Statement'!C37</f>
        <v>1541</v>
      </c>
      <c r="F237" s="106">
        <f>-'Income Statement'!D37</f>
        <v>46</v>
      </c>
      <c r="G237" s="106">
        <f>-'Income Statement'!E37</f>
        <v>2381</v>
      </c>
      <c r="H237" s="106">
        <f>-'Income Statement'!F37</f>
        <v>46</v>
      </c>
    </row>
    <row r="238" spans="1:8" s="16" customFormat="1" ht="15" thickTop="1">
      <c r="A238" s="5"/>
      <c r="B238" s="5"/>
      <c r="C238" s="5"/>
      <c r="D238" s="5"/>
      <c r="E238" s="5"/>
      <c r="F238" s="5"/>
      <c r="G238" s="5"/>
      <c r="H238" s="5"/>
    </row>
    <row r="239" spans="1:8" s="16" customFormat="1" ht="14.25">
      <c r="A239" s="5"/>
      <c r="B239" s="5"/>
      <c r="C239" s="5"/>
      <c r="D239" s="5"/>
      <c r="E239" s="5"/>
      <c r="F239" s="5"/>
      <c r="G239" s="5"/>
      <c r="H239" s="5"/>
    </row>
    <row r="240" spans="1:8" s="16" customFormat="1" ht="15">
      <c r="A240" s="4" t="s">
        <v>126</v>
      </c>
      <c r="B240" s="4" t="s">
        <v>125</v>
      </c>
      <c r="C240" s="4"/>
      <c r="D240" s="4"/>
      <c r="E240" s="4"/>
      <c r="F240" s="4"/>
      <c r="G240" s="4"/>
      <c r="H240" s="4"/>
    </row>
    <row r="241" spans="1:8" s="16" customFormat="1" ht="14.25">
      <c r="A241" s="5"/>
      <c r="B241" s="5"/>
      <c r="C241" s="5"/>
      <c r="D241" s="5"/>
      <c r="E241" s="5"/>
      <c r="F241" s="5"/>
      <c r="G241" s="5"/>
      <c r="H241" s="5"/>
    </row>
    <row r="242" spans="2:8" ht="14.25">
      <c r="B242" s="148" t="s">
        <v>124</v>
      </c>
      <c r="C242" s="128"/>
      <c r="D242" s="128"/>
      <c r="E242" s="128"/>
      <c r="F242" s="128"/>
      <c r="G242" s="128"/>
      <c r="H242" s="128"/>
    </row>
    <row r="243" spans="2:8" ht="14.25">
      <c r="B243" s="128"/>
      <c r="C243" s="128"/>
      <c r="D243" s="128"/>
      <c r="E243" s="128"/>
      <c r="F243" s="128"/>
      <c r="G243" s="128"/>
      <c r="H243" s="128"/>
    </row>
    <row r="244" spans="1:8" s="4" customFormat="1" ht="15">
      <c r="A244" s="5"/>
      <c r="B244" s="128"/>
      <c r="C244" s="128"/>
      <c r="D244" s="128"/>
      <c r="E244" s="128"/>
      <c r="F244" s="128"/>
      <c r="G244" s="128"/>
      <c r="H244" s="128"/>
    </row>
    <row r="248" spans="1:2" s="4" customFormat="1" ht="15">
      <c r="A248" s="4" t="s">
        <v>123</v>
      </c>
      <c r="B248" s="4" t="s">
        <v>122</v>
      </c>
    </row>
    <row r="250" spans="2:8" ht="12.75" customHeight="1">
      <c r="B250" s="148" t="s">
        <v>121</v>
      </c>
      <c r="C250" s="148"/>
      <c r="D250" s="148"/>
      <c r="E250" s="148"/>
      <c r="F250" s="148"/>
      <c r="G250" s="148"/>
      <c r="H250" s="148"/>
    </row>
    <row r="251" spans="2:8" ht="14.25">
      <c r="B251" s="148"/>
      <c r="C251" s="148"/>
      <c r="D251" s="148"/>
      <c r="E251" s="148"/>
      <c r="F251" s="148"/>
      <c r="G251" s="148"/>
      <c r="H251" s="148"/>
    </row>
    <row r="252" spans="2:8" ht="14.25">
      <c r="B252" s="148"/>
      <c r="C252" s="148"/>
      <c r="D252" s="148"/>
      <c r="E252" s="148"/>
      <c r="F252" s="148"/>
      <c r="G252" s="148"/>
      <c r="H252" s="148"/>
    </row>
    <row r="254" spans="1:2" s="4" customFormat="1" ht="15">
      <c r="A254" s="4" t="s">
        <v>120</v>
      </c>
      <c r="B254" s="4" t="s">
        <v>119</v>
      </c>
    </row>
    <row r="255" s="4" customFormat="1" ht="15"/>
    <row r="256" spans="2:8" ht="12.75" customHeight="1">
      <c r="B256" s="4" t="s">
        <v>118</v>
      </c>
      <c r="C256" s="148" t="s">
        <v>280</v>
      </c>
      <c r="D256" s="148"/>
      <c r="E256" s="148"/>
      <c r="F256" s="148"/>
      <c r="G256" s="148"/>
      <c r="H256" s="148"/>
    </row>
    <row r="257" spans="3:8" ht="14.25">
      <c r="C257" s="148"/>
      <c r="D257" s="148"/>
      <c r="E257" s="148"/>
      <c r="F257" s="148"/>
      <c r="G257" s="148"/>
      <c r="H257" s="148"/>
    </row>
    <row r="258" spans="3:8" ht="14.25">
      <c r="C258" s="148"/>
      <c r="D258" s="148"/>
      <c r="E258" s="148"/>
      <c r="F258" s="148"/>
      <c r="G258" s="148"/>
      <c r="H258" s="148"/>
    </row>
    <row r="259" spans="3:8" ht="14.25">
      <c r="C259" s="148"/>
      <c r="D259" s="148"/>
      <c r="E259" s="148"/>
      <c r="F259" s="148"/>
      <c r="G259" s="148"/>
      <c r="H259" s="148"/>
    </row>
    <row r="260" spans="3:8" ht="14.25">
      <c r="C260" s="8"/>
      <c r="D260" s="8"/>
      <c r="E260" s="8"/>
      <c r="F260" s="8"/>
      <c r="G260" s="8"/>
      <c r="H260" s="8"/>
    </row>
    <row r="261" spans="3:8" ht="14.25">
      <c r="C261" s="8"/>
      <c r="D261" s="8"/>
      <c r="E261" s="8"/>
      <c r="F261" s="8"/>
      <c r="G261" s="8"/>
      <c r="H261" s="8"/>
    </row>
    <row r="262" spans="2:3" s="4" customFormat="1" ht="15">
      <c r="B262" s="4" t="s">
        <v>117</v>
      </c>
      <c r="C262" s="4" t="s">
        <v>116</v>
      </c>
    </row>
    <row r="264" spans="3:8" ht="12.75" customHeight="1">
      <c r="C264" s="148" t="s">
        <v>222</v>
      </c>
      <c r="D264" s="148"/>
      <c r="E264" s="148"/>
      <c r="F264" s="148"/>
      <c r="G264" s="148"/>
      <c r="H264" s="148"/>
    </row>
    <row r="265" spans="3:8" ht="14.25">
      <c r="C265" s="148"/>
      <c r="D265" s="148"/>
      <c r="E265" s="148"/>
      <c r="F265" s="148"/>
      <c r="G265" s="148"/>
      <c r="H265" s="148"/>
    </row>
    <row r="266" spans="3:8" ht="14.25">
      <c r="C266" s="148"/>
      <c r="D266" s="148"/>
      <c r="E266" s="148"/>
      <c r="F266" s="148"/>
      <c r="G266" s="148"/>
      <c r="H266" s="148"/>
    </row>
    <row r="267" spans="3:8" ht="14.25">
      <c r="C267" s="8"/>
      <c r="D267" s="8"/>
      <c r="E267" s="8"/>
      <c r="F267" s="8"/>
      <c r="G267" s="8"/>
      <c r="H267" s="8"/>
    </row>
    <row r="268" ht="14.25">
      <c r="C268" s="5" t="s">
        <v>115</v>
      </c>
    </row>
    <row r="270" spans="3:8" ht="14.25">
      <c r="C270" s="5" t="s">
        <v>114</v>
      </c>
      <c r="F270" s="25" t="s">
        <v>113</v>
      </c>
      <c r="G270" s="25" t="s">
        <v>112</v>
      </c>
      <c r="H270" s="25" t="s">
        <v>111</v>
      </c>
    </row>
    <row r="271" spans="6:8" ht="14.25">
      <c r="F271" s="25" t="s">
        <v>5</v>
      </c>
      <c r="G271" s="25" t="s">
        <v>5</v>
      </c>
      <c r="H271" s="25" t="s">
        <v>5</v>
      </c>
    </row>
    <row r="272" spans="3:8" ht="14.25">
      <c r="C272" s="5" t="s">
        <v>110</v>
      </c>
      <c r="F272" s="26">
        <v>4860</v>
      </c>
      <c r="G272" s="26">
        <v>4860</v>
      </c>
      <c r="H272" s="38" t="s">
        <v>87</v>
      </c>
    </row>
    <row r="273" spans="3:8" ht="14.25">
      <c r="C273" s="5" t="s">
        <v>109</v>
      </c>
      <c r="F273" s="26">
        <v>3481</v>
      </c>
      <c r="G273" s="26">
        <v>8626</v>
      </c>
      <c r="H273" s="26">
        <v>7257</v>
      </c>
    </row>
    <row r="274" spans="3:8" ht="14.25">
      <c r="C274" s="5" t="s">
        <v>108</v>
      </c>
      <c r="F274" s="26">
        <v>1913</v>
      </c>
      <c r="G274" s="38" t="s">
        <v>87</v>
      </c>
      <c r="H274" s="38" t="s">
        <v>87</v>
      </c>
    </row>
    <row r="275" spans="3:8" ht="14.25">
      <c r="C275" s="5" t="s">
        <v>107</v>
      </c>
      <c r="F275" s="26">
        <v>2000</v>
      </c>
      <c r="G275" s="26">
        <v>2613</v>
      </c>
      <c r="H275" s="26">
        <v>2613</v>
      </c>
    </row>
    <row r="276" spans="3:8" ht="14.25">
      <c r="C276" s="5" t="s">
        <v>106</v>
      </c>
      <c r="F276" s="26">
        <v>8748</v>
      </c>
      <c r="G276" s="26">
        <v>4903</v>
      </c>
      <c r="H276" s="26">
        <v>4446</v>
      </c>
    </row>
    <row r="277" spans="3:8" ht="15" thickBot="1">
      <c r="C277" s="5" t="s">
        <v>4</v>
      </c>
      <c r="F277" s="27">
        <f>SUM(F272:F276)</f>
        <v>21002</v>
      </c>
      <c r="G277" s="27">
        <f>SUM(G272:G276)</f>
        <v>21002</v>
      </c>
      <c r="H277" s="27">
        <f>SUM(H272:H276)</f>
        <v>14316</v>
      </c>
    </row>
    <row r="278" ht="15" thickTop="1"/>
    <row r="280" spans="1:2" s="4" customFormat="1" ht="15">
      <c r="A280" s="4" t="s">
        <v>105</v>
      </c>
      <c r="B280" s="4" t="s">
        <v>104</v>
      </c>
    </row>
    <row r="282" ht="14.25">
      <c r="B282" s="5" t="s">
        <v>103</v>
      </c>
    </row>
    <row r="283" ht="14.25">
      <c r="G283" s="37" t="s">
        <v>247</v>
      </c>
    </row>
    <row r="284" ht="14.25">
      <c r="G284" s="37" t="s">
        <v>102</v>
      </c>
    </row>
    <row r="285" spans="2:7" ht="14.25">
      <c r="B285" s="5" t="s">
        <v>101</v>
      </c>
      <c r="G285" s="9"/>
    </row>
    <row r="286" spans="2:7" ht="14.25">
      <c r="B286" s="5" t="s">
        <v>100</v>
      </c>
      <c r="G286" s="9">
        <v>12847</v>
      </c>
    </row>
    <row r="287" spans="2:7" ht="14.25">
      <c r="B287" s="5" t="s">
        <v>98</v>
      </c>
      <c r="G287" s="9">
        <v>388</v>
      </c>
    </row>
    <row r="288" ht="14.25">
      <c r="G288" s="9"/>
    </row>
    <row r="289" spans="2:9" ht="14.25">
      <c r="B289" s="5" t="s">
        <v>4</v>
      </c>
      <c r="G289" s="13">
        <f>SUM(G286:G288)</f>
        <v>13235</v>
      </c>
      <c r="I289" s="28"/>
    </row>
    <row r="290" ht="14.25">
      <c r="G290" s="9"/>
    </row>
    <row r="291" spans="2:7" ht="14.25">
      <c r="B291" s="5" t="s">
        <v>99</v>
      </c>
      <c r="G291" s="12">
        <v>0</v>
      </c>
    </row>
    <row r="292" spans="7:9" ht="14.25">
      <c r="G292" s="102"/>
      <c r="I292" s="28"/>
    </row>
    <row r="293" spans="2:8" ht="12.75" customHeight="1">
      <c r="B293" s="149" t="s">
        <v>261</v>
      </c>
      <c r="C293" s="149"/>
      <c r="D293" s="149"/>
      <c r="E293" s="149"/>
      <c r="F293" s="149"/>
      <c r="G293" s="149"/>
      <c r="H293" s="149"/>
    </row>
    <row r="294" spans="2:8" ht="14.25">
      <c r="B294" s="149"/>
      <c r="C294" s="149"/>
      <c r="D294" s="149"/>
      <c r="E294" s="149"/>
      <c r="F294" s="149"/>
      <c r="G294" s="149"/>
      <c r="H294" s="149"/>
    </row>
    <row r="295" spans="2:8" ht="14.25">
      <c r="B295" s="6"/>
      <c r="C295" s="6"/>
      <c r="D295" s="6"/>
      <c r="E295" s="6"/>
      <c r="F295" s="6"/>
      <c r="G295" s="6"/>
      <c r="H295" s="6"/>
    </row>
    <row r="297" spans="1:2" s="4" customFormat="1" ht="15">
      <c r="A297" s="4" t="s">
        <v>97</v>
      </c>
      <c r="B297" s="4" t="s">
        <v>96</v>
      </c>
    </row>
    <row r="299" spans="2:8" ht="14.25">
      <c r="B299" s="150" t="s">
        <v>95</v>
      </c>
      <c r="C299" s="150"/>
      <c r="D299" s="150"/>
      <c r="E299" s="150"/>
      <c r="F299" s="150"/>
      <c r="G299" s="150"/>
      <c r="H299" s="150"/>
    </row>
    <row r="300" spans="2:8" ht="14.25">
      <c r="B300" s="150"/>
      <c r="C300" s="150"/>
      <c r="D300" s="150"/>
      <c r="E300" s="150"/>
      <c r="F300" s="150"/>
      <c r="G300" s="150"/>
      <c r="H300" s="150"/>
    </row>
    <row r="303" spans="1:2" s="4" customFormat="1" ht="15">
      <c r="A303" s="4" t="s">
        <v>94</v>
      </c>
      <c r="B303" s="4" t="s">
        <v>93</v>
      </c>
    </row>
    <row r="305" spans="2:8" ht="12.75" customHeight="1">
      <c r="B305" s="149" t="s">
        <v>92</v>
      </c>
      <c r="C305" s="149"/>
      <c r="D305" s="149"/>
      <c r="E305" s="149"/>
      <c r="F305" s="149"/>
      <c r="G305" s="149"/>
      <c r="H305" s="149"/>
    </row>
    <row r="306" spans="2:8" ht="14.25">
      <c r="B306" s="149"/>
      <c r="C306" s="149"/>
      <c r="D306" s="149"/>
      <c r="E306" s="149"/>
      <c r="F306" s="149"/>
      <c r="G306" s="149"/>
      <c r="H306" s="149"/>
    </row>
    <row r="307" spans="2:8" ht="14.25">
      <c r="B307" s="149"/>
      <c r="C307" s="149"/>
      <c r="D307" s="149"/>
      <c r="E307" s="149"/>
      <c r="F307" s="149"/>
      <c r="G307" s="149"/>
      <c r="H307" s="149"/>
    </row>
    <row r="308" spans="2:8" ht="14.25">
      <c r="B308" s="149"/>
      <c r="C308" s="149"/>
      <c r="D308" s="149"/>
      <c r="E308" s="149"/>
      <c r="F308" s="149"/>
      <c r="G308" s="149"/>
      <c r="H308" s="149"/>
    </row>
    <row r="309" spans="2:8" ht="14.25">
      <c r="B309" s="149"/>
      <c r="C309" s="149"/>
      <c r="D309" s="149"/>
      <c r="E309" s="149"/>
      <c r="F309" s="149"/>
      <c r="G309" s="149"/>
      <c r="H309" s="149"/>
    </row>
    <row r="310" spans="2:8" ht="14.25">
      <c r="B310" s="149"/>
      <c r="C310" s="149"/>
      <c r="D310" s="149"/>
      <c r="E310" s="149"/>
      <c r="F310" s="149"/>
      <c r="G310" s="149"/>
      <c r="H310" s="149"/>
    </row>
    <row r="311" spans="2:8" ht="14.25">
      <c r="B311" s="149"/>
      <c r="C311" s="149"/>
      <c r="D311" s="149"/>
      <c r="E311" s="149"/>
      <c r="F311" s="149"/>
      <c r="G311" s="149"/>
      <c r="H311" s="149"/>
    </row>
    <row r="313" spans="1:2" s="4" customFormat="1" ht="15">
      <c r="A313" s="4" t="s">
        <v>91</v>
      </c>
      <c r="B313" s="4" t="s">
        <v>90</v>
      </c>
    </row>
    <row r="314" spans="5:8" ht="14.25">
      <c r="E314" s="135" t="s">
        <v>48</v>
      </c>
      <c r="F314" s="135"/>
      <c r="G314" s="135" t="s">
        <v>49</v>
      </c>
      <c r="H314" s="135"/>
    </row>
    <row r="315" spans="4:8" ht="14.25">
      <c r="D315" s="29"/>
      <c r="E315" s="33" t="s">
        <v>50</v>
      </c>
      <c r="F315" s="33" t="s">
        <v>51</v>
      </c>
      <c r="G315" s="33" t="s">
        <v>52</v>
      </c>
      <c r="H315" s="33" t="s">
        <v>51</v>
      </c>
    </row>
    <row r="316" spans="5:8" ht="14.25">
      <c r="E316" s="34" t="s">
        <v>53</v>
      </c>
      <c r="F316" s="33" t="s">
        <v>54</v>
      </c>
      <c r="G316" s="34" t="s">
        <v>55</v>
      </c>
      <c r="H316" s="33" t="s">
        <v>54</v>
      </c>
    </row>
    <row r="317" spans="5:8" ht="14.25">
      <c r="E317" s="33"/>
      <c r="F317" s="34" t="s">
        <v>56</v>
      </c>
      <c r="G317" s="33"/>
      <c r="H317" s="34" t="s">
        <v>55</v>
      </c>
    </row>
    <row r="318" spans="5:8" ht="14.25">
      <c r="E318" s="36" t="s">
        <v>239</v>
      </c>
      <c r="F318" s="36" t="s">
        <v>246</v>
      </c>
      <c r="G318" s="101" t="str">
        <f>E318</f>
        <v>31-3-2005</v>
      </c>
      <c r="H318" s="101" t="str">
        <f>F318</f>
        <v>31-3-2004</v>
      </c>
    </row>
    <row r="319" spans="5:8" ht="14.25">
      <c r="E319" s="37" t="s">
        <v>86</v>
      </c>
      <c r="F319" s="37" t="s">
        <v>86</v>
      </c>
      <c r="G319" s="37" t="s">
        <v>86</v>
      </c>
      <c r="H319" s="37" t="s">
        <v>86</v>
      </c>
    </row>
    <row r="320" spans="5:8" ht="14.25">
      <c r="E320" s="25"/>
      <c r="F320" s="25"/>
      <c r="G320" s="25"/>
      <c r="H320" s="25"/>
    </row>
    <row r="321" spans="2:8" ht="14.25">
      <c r="B321" s="5" t="s">
        <v>88</v>
      </c>
      <c r="E321" s="9">
        <f>'Income Statement'!C39</f>
        <v>3674</v>
      </c>
      <c r="F321" s="9">
        <f>'Income Statement'!D39</f>
        <v>-15602</v>
      </c>
      <c r="G321" s="9">
        <f>'Income Statement'!E39</f>
        <v>5622</v>
      </c>
      <c r="H321" s="9">
        <f>'Income Statement'!F39</f>
        <v>-15722</v>
      </c>
    </row>
    <row r="322" spans="5:8" ht="14.25">
      <c r="E322" s="9"/>
      <c r="F322" s="9"/>
      <c r="G322" s="9"/>
      <c r="H322" s="9"/>
    </row>
    <row r="323" spans="2:8" ht="14.25">
      <c r="B323" s="5" t="s">
        <v>89</v>
      </c>
      <c r="E323" s="9">
        <v>-242</v>
      </c>
      <c r="F323" s="9">
        <v>0</v>
      </c>
      <c r="G323" s="9">
        <f>'Changes in Equity'!E13</f>
        <v>-488</v>
      </c>
      <c r="H323" s="9">
        <v>0</v>
      </c>
    </row>
    <row r="324" spans="5:8" ht="14.25">
      <c r="E324" s="12"/>
      <c r="F324" s="12"/>
      <c r="G324" s="12"/>
      <c r="H324" s="12"/>
    </row>
    <row r="325" spans="2:8" ht="14.25">
      <c r="B325" s="128" t="s">
        <v>214</v>
      </c>
      <c r="C325" s="128"/>
      <c r="D325" s="128"/>
      <c r="E325" s="9"/>
      <c r="F325" s="9"/>
      <c r="G325" s="9"/>
      <c r="H325" s="9"/>
    </row>
    <row r="326" spans="2:8" ht="14.25">
      <c r="B326" s="128"/>
      <c r="C326" s="128"/>
      <c r="D326" s="128"/>
      <c r="E326" s="12">
        <f>SUM(E321:E325)</f>
        <v>3432</v>
      </c>
      <c r="F326" s="12">
        <f>SUM(F321:F325)</f>
        <v>-15602</v>
      </c>
      <c r="G326" s="12">
        <f>SUM(G321:G325)</f>
        <v>5134</v>
      </c>
      <c r="H326" s="12">
        <f>SUM(H321:H325)</f>
        <v>-15722</v>
      </c>
    </row>
    <row r="327" spans="2:8" ht="14.25">
      <c r="B327" s="8"/>
      <c r="C327" s="8"/>
      <c r="D327" s="8"/>
      <c r="E327" s="9"/>
      <c r="F327" s="9"/>
      <c r="G327" s="9"/>
      <c r="H327" s="9"/>
    </row>
    <row r="328" spans="2:8" ht="14.25">
      <c r="B328" s="5" t="s">
        <v>211</v>
      </c>
      <c r="E328" s="102">
        <v>88072</v>
      </c>
      <c r="F328" s="102">
        <v>0</v>
      </c>
      <c r="G328" s="102">
        <f>E328</f>
        <v>88072</v>
      </c>
      <c r="H328" s="102">
        <f>F328</f>
        <v>0</v>
      </c>
    </row>
    <row r="329" spans="5:8" ht="14.25">
      <c r="E329" s="102"/>
      <c r="F329" s="102"/>
      <c r="G329" s="102"/>
      <c r="H329" s="102"/>
    </row>
    <row r="330" spans="2:8" ht="14.25">
      <c r="B330" s="151" t="s">
        <v>259</v>
      </c>
      <c r="C330" s="151"/>
      <c r="D330" s="151"/>
      <c r="E330" s="102"/>
      <c r="F330" s="102"/>
      <c r="G330" s="102"/>
      <c r="H330" s="102"/>
    </row>
    <row r="331" spans="2:8" ht="14.25">
      <c r="B331" s="151"/>
      <c r="C331" s="151"/>
      <c r="D331" s="151"/>
      <c r="E331" s="9">
        <v>0</v>
      </c>
      <c r="F331" s="9">
        <v>1470</v>
      </c>
      <c r="G331" s="9">
        <v>0</v>
      </c>
      <c r="H331" s="9">
        <v>731</v>
      </c>
    </row>
    <row r="332" spans="2:8" ht="14.25">
      <c r="B332" s="103"/>
      <c r="C332" s="103"/>
      <c r="D332" s="103"/>
      <c r="E332" s="9"/>
      <c r="F332" s="9"/>
      <c r="G332" s="9"/>
      <c r="H332" s="9"/>
    </row>
    <row r="333" spans="2:8" ht="14.25">
      <c r="B333" s="5" t="s">
        <v>30</v>
      </c>
      <c r="E333" s="104">
        <f>(E326/E328)*100</f>
        <v>3.8968116995185755</v>
      </c>
      <c r="F333" s="104">
        <f>(F326/F331)*100</f>
        <v>-1061.360544217687</v>
      </c>
      <c r="G333" s="104">
        <f>(G326/G328)*100</f>
        <v>5.829321464256517</v>
      </c>
      <c r="H333" s="104">
        <f>(H326/H331)*100</f>
        <v>-2150.7523939808484</v>
      </c>
    </row>
    <row r="334" spans="5:8" ht="14.25">
      <c r="E334" s="9"/>
      <c r="F334" s="9"/>
      <c r="G334" s="9"/>
      <c r="H334" s="9"/>
    </row>
    <row r="335" spans="2:8" ht="14.25">
      <c r="B335" s="5" t="s">
        <v>223</v>
      </c>
      <c r="D335" s="25"/>
      <c r="E335" s="30">
        <f>((E321+99)/112875)*100</f>
        <v>3.3426356589147286</v>
      </c>
      <c r="F335" s="105" t="s">
        <v>228</v>
      </c>
      <c r="G335" s="105">
        <f>((G321+197)/112875)*100</f>
        <v>5.155260243632337</v>
      </c>
      <c r="H335" s="105" t="s">
        <v>228</v>
      </c>
    </row>
    <row r="338" spans="2:8" ht="14.25">
      <c r="B338" s="128" t="s">
        <v>224</v>
      </c>
      <c r="C338" s="128"/>
      <c r="D338" s="128"/>
      <c r="E338" s="128"/>
      <c r="F338" s="128"/>
      <c r="G338" s="128"/>
      <c r="H338" s="128"/>
    </row>
    <row r="339" spans="2:8" ht="14.25">
      <c r="B339" s="128"/>
      <c r="C339" s="128"/>
      <c r="D339" s="128"/>
      <c r="E339" s="128"/>
      <c r="F339" s="128"/>
      <c r="G339" s="128"/>
      <c r="H339" s="128"/>
    </row>
    <row r="340" spans="2:8" ht="14.25">
      <c r="B340" s="128"/>
      <c r="C340" s="128"/>
      <c r="D340" s="128"/>
      <c r="E340" s="128"/>
      <c r="F340" s="128"/>
      <c r="G340" s="128"/>
      <c r="H340" s="128"/>
    </row>
    <row r="341" spans="2:8" ht="14.25">
      <c r="B341" s="128" t="s">
        <v>260</v>
      </c>
      <c r="C341" s="128"/>
      <c r="D341" s="128"/>
      <c r="E341" s="128"/>
      <c r="F341" s="128"/>
      <c r="G341" s="128"/>
      <c r="H341" s="128"/>
    </row>
    <row r="342" spans="2:8" ht="14.25">
      <c r="B342" s="128"/>
      <c r="C342" s="128"/>
      <c r="D342" s="128"/>
      <c r="E342" s="128"/>
      <c r="F342" s="128"/>
      <c r="G342" s="128"/>
      <c r="H342" s="128"/>
    </row>
    <row r="343" spans="2:8" ht="14.25">
      <c r="B343" s="128"/>
      <c r="C343" s="128"/>
      <c r="D343" s="128"/>
      <c r="E343" s="128"/>
      <c r="F343" s="128"/>
      <c r="G343" s="128"/>
      <c r="H343" s="128"/>
    </row>
  </sheetData>
  <mergeCells count="40">
    <mergeCell ref="E230:F230"/>
    <mergeCell ref="G230:H230"/>
    <mergeCell ref="B122:D123"/>
    <mergeCell ref="B150:H150"/>
    <mergeCell ref="B143:H144"/>
    <mergeCell ref="A147:H148"/>
    <mergeCell ref="B184:H196"/>
    <mergeCell ref="B201:H208"/>
    <mergeCell ref="B213:H220"/>
    <mergeCell ref="D155:E155"/>
    <mergeCell ref="H55:H56"/>
    <mergeCell ref="B305:H311"/>
    <mergeCell ref="B242:H244"/>
    <mergeCell ref="B250:H252"/>
    <mergeCell ref="C256:H259"/>
    <mergeCell ref="C264:H266"/>
    <mergeCell ref="B100:H101"/>
    <mergeCell ref="E112:F112"/>
    <mergeCell ref="G112:H112"/>
    <mergeCell ref="B140:H141"/>
    <mergeCell ref="B299:H300"/>
    <mergeCell ref="B330:D331"/>
    <mergeCell ref="B6:H11"/>
    <mergeCell ref="B13:H14"/>
    <mergeCell ref="B34:H35"/>
    <mergeCell ref="D55:D56"/>
    <mergeCell ref="E55:E56"/>
    <mergeCell ref="F55:F56"/>
    <mergeCell ref="G55:G56"/>
    <mergeCell ref="B39:H40"/>
    <mergeCell ref="F155:G155"/>
    <mergeCell ref="B341:H343"/>
    <mergeCell ref="B58:C59"/>
    <mergeCell ref="B338:H340"/>
    <mergeCell ref="B79:H81"/>
    <mergeCell ref="B86:H87"/>
    <mergeCell ref="B325:D326"/>
    <mergeCell ref="E314:F314"/>
    <mergeCell ref="G314:H314"/>
    <mergeCell ref="B293:H294"/>
  </mergeCells>
  <printOptions/>
  <pageMargins left="0.75" right="0.46" top="1.12" bottom="1" header="0.4" footer="0.5"/>
  <pageSetup horizontalDpi="600" verticalDpi="600" orientation="portrait" paperSize="9" r:id="rId1"/>
  <headerFooter alignWithMargins="0">
    <oddHeader>&amp;L&amp;"Arial,Bold"&amp;12APB RESOURCES BERHAD (564838-V)&amp;8
&amp;12Notes to the quarterly report - 31 March 2005</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AMALGAMATED METAL CORPORATION SDN BHD</cp:lastModifiedBy>
  <cp:lastPrinted>2005-05-14T08:40:04Z</cp:lastPrinted>
  <dcterms:created xsi:type="dcterms:W3CDTF">2003-04-24T05:26:10Z</dcterms:created>
  <dcterms:modified xsi:type="dcterms:W3CDTF">2005-05-19T02:15:47Z</dcterms:modified>
  <cp:category/>
  <cp:version/>
  <cp:contentType/>
  <cp:contentStatus/>
</cp:coreProperties>
</file>